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295"/>
  </bookViews>
  <sheets>
    <sheet name="կապիտալ" sheetId="1" r:id="rId1"/>
  </sheets>
  <definedNames>
    <definedName name="_xlnm._FilterDatabase" localSheetId="0" hidden="1">կապիտալ!$H$1:$H$296</definedName>
    <definedName name="_xlnm.Print_Area" localSheetId="0">կապիտալ!$A$1:$H$296</definedName>
    <definedName name="_xlnm.Print_Titles" localSheetId="0">կապիտալ!$6:$7</definedName>
    <definedName name="Z_155F7499_2150_4D1D_A33C_609506E2BE56_.wvu.PrintTitles" localSheetId="0" hidden="1">կապիտալ!$6:$7</definedName>
    <definedName name="Z_1E196B97_C3EA_4B2F_8DA4_0D00A0E8FDF0_.wvu.PrintArea" localSheetId="0" hidden="1">կապիտալ!$A$1:$H$278</definedName>
    <definedName name="Z_1E196B97_C3EA_4B2F_8DA4_0D00A0E8FDF0_.wvu.PrintTitles" localSheetId="0" hidden="1">կապիտալ!$6:$7</definedName>
    <definedName name="Z_6569EC42_5602_4591_A3B0_34B671BBD561_.wvu.PrintArea" localSheetId="0" hidden="1">կապիտալ!$A$1:$H$278</definedName>
    <definedName name="Z_6569EC42_5602_4591_A3B0_34B671BBD561_.wvu.PrintTitles" localSheetId="0" hidden="1">կապիտալ!$6:$7</definedName>
    <definedName name="Z_7B743627_E41D_470B_A1E2_E178855C2124_.wvu.PrintArea" localSheetId="0" hidden="1">կապիտալ!$A$1:$H$278</definedName>
    <definedName name="Z_7B743627_E41D_470B_A1E2_E178855C2124_.wvu.PrintTitles" localSheetId="0" hidden="1">կապիտալ!$6:$7</definedName>
    <definedName name="Z_875896BD_0E37_4BE3_AF12_5FB65F57808F_.wvu.PrintArea" localSheetId="0" hidden="1">կապիտալ!$A$2:$H$278</definedName>
    <definedName name="Z_875896BD_0E37_4BE3_AF12_5FB65F57808F_.wvu.PrintTitles" localSheetId="0" hidden="1">կապիտալ!$6:$7</definedName>
    <definedName name="Z_8A68503D_EAEE_49D7_B957_F867E305B493_.wvu.PrintArea" localSheetId="0" hidden="1">կապիտալ!$A$2:$H$278</definedName>
    <definedName name="Z_8A68503D_EAEE_49D7_B957_F867E305B493_.wvu.PrintTitles" localSheetId="0" hidden="1">կապիտալ!$6:$7</definedName>
    <definedName name="Z_9871F7C6_683D_4315_B91C_FF1886177AB4_.wvu.PrintTitles" localSheetId="0" hidden="1">կապիտալ!$6:$7</definedName>
    <definedName name="Z_A9A0FFC7_BD84_451E_8B82_5ED9E3DE4DD1_.wvu.PrintArea" localSheetId="0" hidden="1">կապիտալ!$A$1:$H$278</definedName>
    <definedName name="Z_A9A0FFC7_BD84_451E_8B82_5ED9E3DE4DD1_.wvu.PrintTitles" localSheetId="0" hidden="1">կապիտալ!$6:$7</definedName>
    <definedName name="Z_C1CA0EED_2C54_4470_BEA3_7FC59665EB35_.wvu.PrintArea" localSheetId="0" hidden="1">կապիտալ!$A$1:$H$278</definedName>
    <definedName name="Z_C1CA0EED_2C54_4470_BEA3_7FC59665EB35_.wvu.PrintTitles" localSheetId="0" hidden="1">կապիտալ!$6:$7</definedName>
    <definedName name="Z_C2B771FF_7EA5_48FE_AC7B_8F46ADB6509C_.wvu.PrintArea" localSheetId="0" hidden="1">կապիտալ!$A$2:$H$278</definedName>
    <definedName name="Z_C2B771FF_7EA5_48FE_AC7B_8F46ADB6509C_.wvu.PrintTitles" localSheetId="0" hidden="1">կապիտալ!$6:$7</definedName>
    <definedName name="Z_E0B44A5D_DF3C_4DF5_967F_EFE35FE263DD_.wvu.PrintArea" localSheetId="0" hidden="1">կապիտալ!$A$1:$H$278</definedName>
    <definedName name="Z_E0B44A5D_DF3C_4DF5_967F_EFE35FE263DD_.wvu.PrintTitles" localSheetId="0" hidden="1">կապիտալ!$6:$7</definedName>
    <definedName name="Z_E7299FF9_9BFD_4228_A75B_920C4DDCA7D1_.wvu.PrintTitles" localSheetId="0" hidden="1">կապիտալ!$6:$7</definedName>
  </definedNames>
  <calcPr calcId="162913"/>
  <customWorkbookViews>
    <customWorkbookView name="ASHOT - Personal View" guid="{6569EC42-5602-4591-A3B0-34B671BBD561}" mergeInterval="0" personalView="1" maximized="1" xWindow="-8" yWindow="-8" windowWidth="1936" windowHeight="1066" activeSheetId="1"/>
    <customWorkbookView name="Admin - Personal View" guid="{A9A0FFC7-BD84-451E-8B82-5ED9E3DE4DD1}" mergeInterval="0" personalView="1" maximized="1" xWindow="-8" yWindow="-8" windowWidth="1936" windowHeight="1056" activeSheetId="1"/>
    <customWorkbookView name="Anahit Badalyan - Personal View" guid="{C1CA0EED-2C54-4470-BEA3-7FC59665EB35}" mergeInterval="0" personalView="1" maximized="1" windowWidth="1916" windowHeight="836" activeSheetId="1"/>
    <customWorkbookView name="Svetlana Sukiasyan - Personal View" guid="{8A68503D-EAEE-49D7-B957-F867E305B493}" mergeInterval="0" personalView="1" maximized="1" xWindow="-8" yWindow="-8" windowWidth="1936" windowHeight="1056" activeSheetId="1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Marine Shishyan - Личное представление" guid="{C2B771FF-7EA5-48FE-AC7B-8F46ADB6509C}" mergeInterval="0" personalView="1" maximized="1" windowWidth="1916" windowHeight="808" activeSheetId="1"/>
    <customWorkbookView name="Lamara Gozalyan - Personal View" guid="{875896BD-0E37-4BE3-AF12-5FB65F57808F}" mergeInterval="0" personalView="1" maximized="1" windowWidth="1916" windowHeight="803" activeSheetId="1"/>
    <customWorkbookView name="Marine Gochumyan - Personal View" guid="{9871F7C6-683D-4315-B91C-FF1886177AB4}" mergeInterval="0" personalView="1" maximized="1" windowWidth="1436" windowHeight="685" activeSheetId="1"/>
    <customWorkbookView name="HOME - Personal View" guid="{1E196B97-C3EA-4B2F-8DA4-0D00A0E8FDF0}" mergeInterval="0" personalView="1" maximized="1" xWindow="1" yWindow="1" windowWidth="1916" windowHeight="941" activeSheetId="1"/>
    <customWorkbookView name="HelpComp - Личное представление" guid="{7B743627-E41D-470B-A1E2-E178855C2124}" mergeInterval="0" personalView="1" maximized="1" windowWidth="1596" windowHeight="655" activeSheetId="1"/>
    <customWorkbookView name="user - Personal View" guid="{E0B44A5D-DF3C-4DF5-967F-EFE35FE263DD}" mergeInterval="0" personalView="1" xWindow="702" yWindow="13" windowWidth="1699" windowHeight="103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4" i="1" l="1"/>
  <c r="F156" i="1"/>
  <c r="F154" i="1" s="1"/>
  <c r="G156" i="1"/>
  <c r="H156" i="1"/>
  <c r="E156" i="1"/>
  <c r="G154" i="1"/>
  <c r="H154" i="1"/>
  <c r="E154" i="1"/>
  <c r="D158" i="1"/>
  <c r="D156" i="1" l="1"/>
  <c r="H88" i="1" l="1"/>
  <c r="D91" i="1"/>
  <c r="E49" i="1" l="1"/>
  <c r="F49" i="1"/>
  <c r="G49" i="1"/>
  <c r="H49" i="1"/>
  <c r="D51" i="1"/>
  <c r="D49" i="1" s="1"/>
  <c r="D32" i="1"/>
  <c r="D31" i="1"/>
  <c r="D29" i="1" s="1"/>
  <c r="F29" i="1"/>
  <c r="G29" i="1"/>
  <c r="H29" i="1"/>
  <c r="E29" i="1"/>
  <c r="E223" i="1"/>
  <c r="D90" i="1" l="1"/>
  <c r="E251" i="1" l="1"/>
  <c r="D254" i="1"/>
  <c r="D255" i="1"/>
  <c r="D256" i="1"/>
  <c r="D257" i="1"/>
  <c r="D253" i="1"/>
  <c r="F251" i="1"/>
  <c r="G251" i="1"/>
  <c r="H251" i="1"/>
  <c r="E259" i="1"/>
  <c r="F259" i="1"/>
  <c r="G259" i="1"/>
  <c r="H259" i="1"/>
  <c r="D251" i="1" l="1"/>
  <c r="D259" i="1"/>
  <c r="F195" i="1"/>
  <c r="E278" i="1"/>
  <c r="E275" i="1" s="1"/>
  <c r="F278" i="1"/>
  <c r="F275" i="1" s="1"/>
  <c r="H278" i="1"/>
  <c r="H275" i="1" s="1"/>
  <c r="G278" i="1"/>
  <c r="G275" i="1" s="1"/>
  <c r="D281" i="1"/>
  <c r="D282" i="1"/>
  <c r="D280" i="1"/>
  <c r="D275" i="1" l="1"/>
  <c r="D278" i="1"/>
  <c r="D249" i="1" l="1"/>
  <c r="D248" i="1"/>
  <c r="F246" i="1"/>
  <c r="E246" i="1"/>
  <c r="G246" i="1"/>
  <c r="H246" i="1"/>
  <c r="E242" i="1"/>
  <c r="F242" i="1"/>
  <c r="H242" i="1"/>
  <c r="G242" i="1"/>
  <c r="D207" i="1"/>
  <c r="D206" i="1"/>
  <c r="D204" i="1" s="1"/>
  <c r="F204" i="1"/>
  <c r="G204" i="1"/>
  <c r="H204" i="1"/>
  <c r="E204" i="1"/>
  <c r="D198" i="1"/>
  <c r="D199" i="1"/>
  <c r="D200" i="1"/>
  <c r="D201" i="1"/>
  <c r="D202" i="1"/>
  <c r="D197" i="1"/>
  <c r="D195" i="1" l="1"/>
  <c r="D246" i="1"/>
  <c r="D242" i="1"/>
  <c r="G195" i="1" l="1"/>
  <c r="D185" i="1"/>
  <c r="D186" i="1"/>
  <c r="D187" i="1"/>
  <c r="D188" i="1"/>
  <c r="D189" i="1"/>
  <c r="D190" i="1"/>
  <c r="D191" i="1"/>
  <c r="D192" i="1"/>
  <c r="D193" i="1"/>
  <c r="D184" i="1"/>
  <c r="E182" i="1"/>
  <c r="G182" i="1"/>
  <c r="H182" i="1"/>
  <c r="F182" i="1"/>
  <c r="D178" i="1"/>
  <c r="E176" i="1"/>
  <c r="F176" i="1"/>
  <c r="D179" i="1"/>
  <c r="D180" i="1"/>
  <c r="D181" i="1"/>
  <c r="G176" i="1"/>
  <c r="H176" i="1"/>
  <c r="E165" i="1"/>
  <c r="G165" i="1"/>
  <c r="H165" i="1"/>
  <c r="F165" i="1"/>
  <c r="D168" i="1"/>
  <c r="D169" i="1"/>
  <c r="D170" i="1"/>
  <c r="D171" i="1"/>
  <c r="D172" i="1"/>
  <c r="D167" i="1"/>
  <c r="D176" i="1" l="1"/>
  <c r="D182" i="1"/>
  <c r="D75" i="1"/>
  <c r="E74" i="1"/>
  <c r="G74" i="1"/>
  <c r="H74" i="1"/>
  <c r="E76" i="1"/>
  <c r="G76" i="1"/>
  <c r="H76" i="1"/>
  <c r="D78" i="1"/>
  <c r="D77" i="1"/>
  <c r="E79" i="1"/>
  <c r="G79" i="1"/>
  <c r="H79" i="1"/>
  <c r="D80" i="1"/>
  <c r="E81" i="1"/>
  <c r="G81" i="1"/>
  <c r="H81" i="1"/>
  <c r="D82" i="1"/>
  <c r="D83" i="1"/>
  <c r="F74" i="1"/>
  <c r="F76" i="1"/>
  <c r="F81" i="1"/>
  <c r="F79" i="1"/>
  <c r="D76" i="1" l="1"/>
  <c r="F72" i="1"/>
  <c r="F70" i="1" s="1"/>
  <c r="E72" i="1"/>
  <c r="E70" i="1" s="1"/>
  <c r="D81" i="1"/>
  <c r="D74" i="1"/>
  <c r="G72" i="1"/>
  <c r="G70" i="1" s="1"/>
  <c r="H72" i="1"/>
  <c r="H70" i="1" s="1"/>
  <c r="D79" i="1"/>
  <c r="D72" i="1" l="1"/>
  <c r="D70" i="1" s="1"/>
  <c r="D208" i="1" l="1"/>
  <c r="D209" i="1"/>
  <c r="D203" i="1"/>
  <c r="D165" i="1"/>
  <c r="D164" i="1"/>
  <c r="D163" i="1"/>
  <c r="E161" i="1"/>
  <c r="F161" i="1"/>
  <c r="G161" i="1"/>
  <c r="H161" i="1"/>
  <c r="D173" i="1"/>
  <c r="D152" i="1"/>
  <c r="D151" i="1"/>
  <c r="D284" i="1"/>
  <c r="D283" i="1"/>
  <c r="D277" i="1"/>
  <c r="G225" i="1"/>
  <c r="H225" i="1"/>
  <c r="H223" i="1" s="1"/>
  <c r="F225" i="1"/>
  <c r="F223" i="1" s="1"/>
  <c r="D229" i="1"/>
  <c r="D228" i="1"/>
  <c r="E215" i="1"/>
  <c r="E149" i="1"/>
  <c r="D143" i="1"/>
  <c r="F136" i="1"/>
  <c r="G136" i="1"/>
  <c r="H136" i="1"/>
  <c r="E136" i="1"/>
  <c r="E116" i="1"/>
  <c r="G116" i="1"/>
  <c r="H116" i="1"/>
  <c r="F116" i="1"/>
  <c r="F113" i="1"/>
  <c r="G113" i="1"/>
  <c r="H113" i="1"/>
  <c r="E113" i="1"/>
  <c r="F108" i="1"/>
  <c r="G108" i="1"/>
  <c r="H108" i="1"/>
  <c r="E108" i="1"/>
  <c r="F105" i="1"/>
  <c r="G105" i="1"/>
  <c r="H105" i="1"/>
  <c r="E105" i="1"/>
  <c r="F100" i="1"/>
  <c r="G100" i="1"/>
  <c r="H100" i="1"/>
  <c r="E100" i="1"/>
  <c r="F95" i="1"/>
  <c r="G95" i="1"/>
  <c r="H95" i="1"/>
  <c r="E95" i="1"/>
  <c r="F84" i="1"/>
  <c r="G84" i="1"/>
  <c r="H84" i="1"/>
  <c r="E84" i="1"/>
  <c r="F65" i="1"/>
  <c r="G65" i="1"/>
  <c r="H65" i="1"/>
  <c r="H63" i="1" s="1"/>
  <c r="E65" i="1"/>
  <c r="E57" i="1"/>
  <c r="H57" i="1"/>
  <c r="E63" i="1" l="1"/>
  <c r="D225" i="1"/>
  <c r="D65" i="1"/>
  <c r="F57" i="1"/>
  <c r="G57" i="1"/>
  <c r="D273" i="1"/>
  <c r="H271" i="1"/>
  <c r="G271" i="1"/>
  <c r="F271" i="1"/>
  <c r="E271" i="1"/>
  <c r="D271" i="1" l="1"/>
  <c r="D57" i="1"/>
  <c r="D194" i="1" l="1"/>
  <c r="D174" i="1"/>
  <c r="E15" i="1"/>
  <c r="F15" i="1"/>
  <c r="G15" i="1"/>
  <c r="H15" i="1"/>
  <c r="F63" i="1"/>
  <c r="F39" i="1"/>
  <c r="G39" i="1"/>
  <c r="H39" i="1"/>
  <c r="E39" i="1"/>
  <c r="D41" i="1"/>
  <c r="F36" i="1" l="1"/>
  <c r="F34" i="1" s="1"/>
  <c r="G36" i="1"/>
  <c r="H36" i="1"/>
  <c r="H34" i="1" s="1"/>
  <c r="E36" i="1"/>
  <c r="E34" i="1" s="1"/>
  <c r="D38" i="1"/>
  <c r="D36" i="1" l="1"/>
  <c r="G34" i="1"/>
  <c r="D34" i="1" s="1"/>
  <c r="G63" i="1"/>
  <c r="D63" i="1" s="1"/>
  <c r="D67" i="1"/>
  <c r="D68" i="1"/>
  <c r="D69" i="1"/>
  <c r="D84" i="1"/>
  <c r="D86" i="1"/>
  <c r="D87" i="1"/>
  <c r="D88" i="1"/>
  <c r="D89" i="1"/>
  <c r="D92" i="1"/>
  <c r="D94" i="1"/>
  <c r="D95" i="1"/>
  <c r="D97" i="1"/>
  <c r="D98" i="1"/>
  <c r="D99" i="1"/>
  <c r="D100" i="1"/>
  <c r="D102" i="1"/>
  <c r="D103" i="1"/>
  <c r="D104" i="1"/>
  <c r="D105" i="1"/>
  <c r="D107" i="1"/>
  <c r="D108" i="1"/>
  <c r="D110" i="1"/>
  <c r="D111" i="1"/>
  <c r="D112" i="1"/>
  <c r="D113" i="1"/>
  <c r="D115" i="1"/>
  <c r="D116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8" i="1"/>
  <c r="D139" i="1"/>
  <c r="D140" i="1"/>
  <c r="D141" i="1"/>
  <c r="D142" i="1"/>
  <c r="D46" i="1" l="1"/>
  <c r="D45" i="1"/>
  <c r="D44" i="1"/>
  <c r="D43" i="1"/>
  <c r="H19" i="1" l="1"/>
  <c r="D159" i="1" l="1"/>
  <c r="D237" i="1"/>
  <c r="D235" i="1" s="1"/>
  <c r="H235" i="1"/>
  <c r="G235" i="1"/>
  <c r="F235" i="1"/>
  <c r="E235" i="1"/>
  <c r="E219" i="1"/>
  <c r="F219" i="1"/>
  <c r="G219" i="1"/>
  <c r="H219" i="1"/>
  <c r="D296" i="1"/>
  <c r="D294" i="1" s="1"/>
  <c r="H294" i="1"/>
  <c r="G294" i="1"/>
  <c r="F294" i="1"/>
  <c r="E294" i="1"/>
  <c r="D292" i="1"/>
  <c r="D290" i="1" s="1"/>
  <c r="H290" i="1"/>
  <c r="G290" i="1"/>
  <c r="F290" i="1"/>
  <c r="E290" i="1"/>
  <c r="D269" i="1"/>
  <c r="D267" i="1" s="1"/>
  <c r="H267" i="1"/>
  <c r="G267" i="1"/>
  <c r="F267" i="1"/>
  <c r="E267" i="1"/>
  <c r="D213" i="1"/>
  <c r="D211" i="1" s="1"/>
  <c r="H211" i="1"/>
  <c r="G211" i="1"/>
  <c r="F211" i="1"/>
  <c r="E211" i="1"/>
  <c r="D59" i="1"/>
  <c r="D55" i="1"/>
  <c r="D53" i="1" s="1"/>
  <c r="H53" i="1"/>
  <c r="G53" i="1"/>
  <c r="F53" i="1"/>
  <c r="E53" i="1"/>
  <c r="E19" i="1" l="1"/>
  <c r="F19" i="1"/>
  <c r="G19" i="1"/>
  <c r="D22" i="1"/>
  <c r="D23" i="1"/>
  <c r="D24" i="1"/>
  <c r="D25" i="1"/>
  <c r="D26" i="1"/>
  <c r="D27" i="1"/>
  <c r="D42" i="1" l="1"/>
  <c r="D47" i="1"/>
  <c r="E145" i="1" l="1"/>
  <c r="F145" i="1"/>
  <c r="G145" i="1"/>
  <c r="H145" i="1"/>
  <c r="D147" i="1"/>
  <c r="D145" i="1" l="1"/>
  <c r="G230" i="1"/>
  <c r="G223" i="1" s="1"/>
  <c r="D232" i="1"/>
  <c r="D230" i="1" s="1"/>
  <c r="D227" i="1"/>
  <c r="D223" i="1" l="1"/>
  <c r="D265" i="1"/>
  <c r="D263" i="1" s="1"/>
  <c r="H263" i="1"/>
  <c r="G263" i="1"/>
  <c r="F263" i="1"/>
  <c r="E263" i="1"/>
  <c r="D244" i="1" l="1"/>
  <c r="D17" i="1"/>
  <c r="D15" i="1" s="1"/>
  <c r="E286" i="1" l="1"/>
  <c r="D288" i="1" l="1"/>
  <c r="D286" i="1" s="1"/>
  <c r="H286" i="1"/>
  <c r="G286" i="1"/>
  <c r="F286" i="1"/>
  <c r="D13" i="1" l="1"/>
  <c r="D11" i="1" s="1"/>
  <c r="H11" i="1"/>
  <c r="G11" i="1"/>
  <c r="F11" i="1"/>
  <c r="E11" i="1"/>
  <c r="H149" i="1" l="1"/>
  <c r="D60" i="1"/>
  <c r="D39" i="1" l="1"/>
  <c r="D241" i="1" l="1"/>
  <c r="D261" i="1" l="1"/>
  <c r="D175" i="1" l="1"/>
  <c r="D161" i="1" s="1"/>
  <c r="D61" i="1" l="1"/>
  <c r="D21" i="1" l="1"/>
  <c r="D19" i="1" l="1"/>
  <c r="E239" i="1"/>
  <c r="E8" i="1" s="1"/>
  <c r="F149" i="1" l="1"/>
  <c r="G149" i="1"/>
  <c r="D149" i="1" l="1"/>
  <c r="F215" i="1"/>
  <c r="G215" i="1"/>
  <c r="H215" i="1"/>
  <c r="D215" i="1" l="1"/>
  <c r="D245" i="1"/>
  <c r="H239" i="1" l="1"/>
  <c r="H8" i="1" s="1"/>
  <c r="G239" i="1"/>
  <c r="G8" i="1" s="1"/>
  <c r="F239" i="1"/>
  <c r="F8" i="1" s="1"/>
  <c r="D239" i="1" l="1"/>
  <c r="D233" i="1"/>
  <c r="D221" i="1" l="1"/>
  <c r="D219" i="1" s="1"/>
  <c r="D8" i="1" s="1"/>
  <c r="D217" i="1"/>
</calcChain>
</file>

<file path=xl/sharedStrings.xml><?xml version="1.0" encoding="utf-8"?>
<sst xmlns="http://schemas.openxmlformats.org/spreadsheetml/2006/main" count="274" uniqueCount="223">
  <si>
    <t>Հավելված N 1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</si>
  <si>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</si>
  <si>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</si>
  <si>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</si>
  <si>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</si>
  <si>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</si>
  <si>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</si>
  <si>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</si>
  <si>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</si>
  <si>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</si>
  <si>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 xml:space="preserve">այդ թվում՝ </t>
  </si>
  <si>
    <t>այդ թվում`</t>
  </si>
  <si>
    <t>ՀՀ ԱԶԳԱՅԻՆ ԺՈՂՈՎ</t>
  </si>
  <si>
    <t>ՀՀ ՎԱՐՉԱՊԵՏԻ ԱՇԽԱՏԱԿԱԶՄ</t>
  </si>
  <si>
    <t>Անտառվերականգնման և անտառապատման աշխատանքներ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</si>
  <si>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</si>
  <si>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Փոքրաքանակ երեխաներով համալրված հանրակրթական դպրոցների մոդուլային շենքերի կառուցում</t>
  </si>
  <si>
    <t>Հուշարձանների ամրակայում, նորոգում և վերականգնում</t>
  </si>
  <si>
    <t>Հանրային գրադարանների նյութատեխնիկական բազայի զարգացում</t>
  </si>
  <si>
    <t>ՀՀ ՊԱՇՏՊԱՆՈՒԹՅԱՆ ՆԱԽԱՐԱՐՈՒԹՅՈՒՆ</t>
  </si>
  <si>
    <t>Պետական նշանակության ավտոճանապարհների հիմնանորոգում</t>
  </si>
  <si>
    <t>Տրանսպորտային օբյեկտների հիմնանորոգում</t>
  </si>
  <si>
    <t>ՀՀ ՎԻՃԱԿԱԳՐԱԿԱՆ ԿՈՄԻՏԵ</t>
  </si>
  <si>
    <t>ՀՀ ՀԱՆՐԱՅԻՆ ԾԱՌԱՅՈՒԹՅՈՒՆՆԵՐԸ ԿԱՐԳԱՎՈՐՈՂ ՀԱՆՁՆԱԺՈՂՈՎ</t>
  </si>
  <si>
    <t>ՀՀ ՊԵՏԱԿԱՆ ԵԿԱՄՈՒՏՆԵՐԻ ԿՈՄԻՏԵ</t>
  </si>
  <si>
    <t>ՀՀ պետական եկամուտների կոմիտեի  շենքային ապահովվածության բարելավում</t>
  </si>
  <si>
    <t>ՀՀ պետական եկամուտների կոմիտեի  շենքային պայմանների բարելավում</t>
  </si>
  <si>
    <t>ՀՀ ԱԶԳԱՅԻՆ ԱՆՎՏԱՆԳՈՒԹՅԱՆ ԾԱՌԱՅՈՒԹՅՈՒՆ</t>
  </si>
  <si>
    <t>Ազգային անվտանգության համակարգի տեխնիկական հագեցվածության բարելավում</t>
  </si>
  <si>
    <t>ՀՀ ՈՍՏԻԿԱՆՈՒԹՅՈՒՆ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</si>
  <si>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</si>
  <si>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</si>
  <si>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</si>
  <si>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Աղյուսակ N 3</t>
  </si>
  <si>
    <t>ՀՀ ՏԱՐԱԾՔԱՅԻՆ ԿԱՌԱՎԱՐՄԱՆ ԵՎ ԵՆԹԱԿԱՌՈՒՑՎԱԾՔՆԵՐԻ ՆԱԽԱՐԱՐՈՒԹՅՈՒՆ</t>
  </si>
  <si>
    <t xml:space="preserve"> Կրթական օբյեկտների շենքային պայմանների բարելավում</t>
  </si>
  <si>
    <t>Բնակարանային շինարարություն</t>
  </si>
  <si>
    <t>Հոսպիտալների և բուժկետերի բժշկական սարքավորումներով համալրում</t>
  </si>
  <si>
    <t>ՀՀ  ՇՐՋԱԿԱ ՄԻՋԱՎԱՅՐԻ  ՆԱԽԱՐԱՐՈՒԹՅՈՒՆ</t>
  </si>
  <si>
    <t>ՀՀ ԿՐԹՈՒԹՅԱՆ, ԳԻՏՈՒԹՅԱՆ, ՄՇԱԿՈՒՅԹԻ ԵՎ ՍՊՈՐՏԻ ՆԱԽԱՐԱՐՈՒԹՅՈՒՆ</t>
  </si>
  <si>
    <t xml:space="preserve"> Անտառկառավարման պլանների կազմում</t>
  </si>
  <si>
    <t>Ջրային տնտեսության հիդրոտեխնիկական սարքավորումների տեղադրման աշխատանքներ</t>
  </si>
  <si>
    <t>Հեր-Հերի ջրամբարից ինքնահոս ջրատարի կառուցում</t>
  </si>
  <si>
    <t>ՀՀ ԱՇԽԱՏԱՆՔԻ ԵՎ ՍՈՑԻԱԼԱԿԱՆ ՀԱՐՑԵՐԻ ՆԱԽԱՐԱՐՈՒԹՅՈՒՆ</t>
  </si>
  <si>
    <t xml:space="preserve"> ՀՀ կադաստրի կոմիտեի տեխնիկական հագեցվածության բարելավում</t>
  </si>
  <si>
    <t>ՀՀ ԿԱԴԱՍՏՐԻ ԿՈՄԻՏԵ</t>
  </si>
  <si>
    <t>ՀՀ պաշտպանության նախարարության շենքային պայմանների բարելավում</t>
  </si>
  <si>
    <t>ՀՀ ԱՐԴԱՐԱԴԱՏՈՒԹՅԱՆ ՆԱԽԱՐԱՐՈՒԹՅՈՒՆ</t>
  </si>
  <si>
    <t>Հակակոռուպցիոն կոմիտեի շենքային պայմանների ապահովում</t>
  </si>
  <si>
    <t>Ընդամենը</t>
  </si>
  <si>
    <t>այդ թվում</t>
  </si>
  <si>
    <t>Հակակոռուպցիոն դատարանի շենքային պայմանների ապահովում</t>
  </si>
  <si>
    <t>ՀԱՆՐԱՊԵՏՈՒԹՅԱՆ ՆԱԽԱԳԱՀԻ ԱՇԽԱՏԱԿԱԶՄ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</si>
  <si>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</t>
  </si>
  <si>
    <t>Քաղաքաշինության  կոմիտեի կարողությունների զարգացում և տեխնիկական հագեցվածության ապահովում</t>
  </si>
  <si>
    <t>ՀՀ ՊԵՏԱԿԱՆ ՎԵՐԱՀՍԿՈՂԱԿԱՆ ԾԱՌԱՅՈՒԹՅՈՒՆ</t>
  </si>
  <si>
    <t>ՄԱՐԴՈՒ ԻՐԱՎՈՒՆՔՆԵՐԻ ՊԱՇՏՊԱՆԻ ԱՇԽԱՏԱԿԱԶՄ</t>
  </si>
  <si>
    <t>Հայաստանի Հանրապետության 2022 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</si>
  <si>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Երևանի մետրոպոլիտենի եթակառուցվածքների նորոգում</t>
  </si>
  <si>
    <t xml:space="preserve"> ՀՀ կադաստրի կոմիտեի շենքային ապահովվածության բարելավում</t>
  </si>
  <si>
    <t>Նախագծահետազոտական փաստաթղթերի կազմման աշխատանքներ</t>
  </si>
  <si>
    <t>ՀՀ թվային տեղագրական քարտեզների երկրատեղեկատվական համակարգի միջավայրում ստեղծման աշխատանքներ</t>
  </si>
  <si>
    <t>Ռեֆերենց կայանների կառուցման, դիտարկման և կայանների ցանցի հավասարակշռման աշխատանքներ</t>
  </si>
  <si>
    <t xml:space="preserve"> ՀՀ ԲԱՐՁՐ ՏԵԽՆՈԼՈԳԻԱԿԱՆ ԱՐԴՅՈՒՆԱԲԵՐՈՒԹՅԱՆ ՆԱԽԱՐԱՐՈՒԹՅՈՒՆ</t>
  </si>
  <si>
    <t xml:space="preserve">ՀՀ տարածքում բազային և շարժական ռադիոմոնիթորինգի համակարգի ներդրում  </t>
  </si>
  <si>
    <t xml:space="preserve"> ՀՀ արդարադատության նախարարության պրոբացիայի ծառայության կարողությունների զարգացում և տեխնիկական հագեցվածության ապահովում</t>
  </si>
  <si>
    <t xml:space="preserve"> Հարկադիր կատարման ծառայության տեխնիկական հագեցվածության բարելավում</t>
  </si>
  <si>
    <t xml:space="preserve"> Հանրապետության նախագահի աշխատակազմի տեխնիկական հագեցվածության բարելավում</t>
  </si>
  <si>
    <t xml:space="preserve"> Ազգային ժողովի տեխնիկական հագեցվածության բարելավում</t>
  </si>
  <si>
    <t xml:space="preserve"> ՀՀ վարչապետի աշխատակազմի տեխնիկական հագեցվածության բարելավում</t>
  </si>
  <si>
    <t xml:space="preserve">  Բնապահպանության և ընդերքի տեսչական մարմնի կարողությունների զարգացում և տեխնիկական հագեցվածության ապահովում</t>
  </si>
  <si>
    <t xml:space="preserve"> Սննդամթերքի անվտանգության տեսչական մարմնի տեխնիկական հագեցվածության բարելավում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</si>
  <si>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</si>
  <si>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</si>
  <si>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 xml:space="preserve"> Շուկայի վերահսկողության տեսչական մարմնի կարողությունների զարգացում և տեխնիկական հագեցվածության ապահովում</t>
  </si>
  <si>
    <t xml:space="preserve">  Կրթության տեսչական մարմնի կարողությունների զարգացում և տեխնիկական հագեցվածության ապահովում</t>
  </si>
  <si>
    <t xml:space="preserve"> ՀՀ պետական եկամուտների կոմիտեի տեխնիկական հագեցվածության բարելավում</t>
  </si>
  <si>
    <t>ԲԱՐՁՐԱԳՈՒՅՆ ԴԱՏԱԿԱՆ ԽՈՐՀՈՒՐԴ</t>
  </si>
  <si>
    <t>Բարձրագույն դատական խորհրդի տեխնիկական հագեցվածության բարելավում</t>
  </si>
  <si>
    <t>ՀՀ ՖԻՆԱՆՍՆԵՐԻ ՆԱԽԱՐԱՐՈՒԹՅՈՒՆ</t>
  </si>
  <si>
    <t>ՀՀ ֆինանսների նախարարության տեխնիկական հագեցվածության բարելավում</t>
  </si>
  <si>
    <t>ՀՀ ԷԿՈՆՈՄԻԿԱՅԻ ՆԱԽԱՐԱՐՈՒԹՅՈՒՆ</t>
  </si>
  <si>
    <t xml:space="preserve"> ՀՀ էկոնոմիկայի նախարարության տեխնիկական հագեցվածության բարելավում</t>
  </si>
  <si>
    <t xml:space="preserve"> ՀՀ շրջակա միջավայրի նախարարության տեխնիկական կարողությունների ընդլայնում</t>
  </si>
  <si>
    <t xml:space="preserve"> Սոցիալական ապահովության ծառայության կարողությունների զարգացում և տեխնիկական հագեցվածության ապահովում</t>
  </si>
  <si>
    <t xml:space="preserve"> Լեզվի կոմիտեի կարողությունների զարգացում և տեխնիկական հագեցվածության ապահովում</t>
  </si>
  <si>
    <t>ԿՈՌՈՒՊՑԻԱՅԻ ԿԱՆԽԱՐԳԵԼՄԱՆ ՀԱՆՁՆԱԺՈՂՈՎ</t>
  </si>
  <si>
    <t xml:space="preserve">  Կոռուպցիայի կանխարգելման հանձնաժողովի կարողությունների զարգացում և տեխնիկական հագեցվածության ապահովում</t>
  </si>
  <si>
    <t xml:space="preserve"> ՀՀ մարդու իրավունքների պաշտպանի աշխատակազմի  տեխնիկական հագեցվածության բարելավում</t>
  </si>
  <si>
    <t xml:space="preserve"> ՀՀ պետական վերահսկողական ծառայության տեխնիկական հագեցվածության բարելավում</t>
  </si>
  <si>
    <t>ՀՀ ԼՈՌՈՒ ՄԱՐԶՊԵՏԱՐԱՆ</t>
  </si>
  <si>
    <t xml:space="preserve"> ՀՀ Լոռու մարզպետարանի տեխնիկական հագեցվածության բարելավում</t>
  </si>
  <si>
    <t>ՀՀ ՍՅՈՒՆԻՔԻ ՄԱՐԶՊԵՏԱՐԱՆ</t>
  </si>
  <si>
    <t xml:space="preserve"> ՀՀ Սյունիքի մարզպետարանի տեխնիկական հագեցվածության բարելավում</t>
  </si>
  <si>
    <t xml:space="preserve"> Հանրային ծառայությունները կարգավորող հանձնաժողովի տեխնիկական հագեցվածության բարելավում</t>
  </si>
  <si>
    <t>ՀԵՌՈՒՍՏԱՏԵՍՈՒԹՅԱՆ և ՌԱԴԻՈՅԻ ՀԱՆՁՆԱԺՈՂՈՎ</t>
  </si>
  <si>
    <t xml:space="preserve"> Հեռուստատեսության և ռադիոյի  հանձնաժողովի տեխնիկական հագեցվածության  բարելավում</t>
  </si>
  <si>
    <t xml:space="preserve"> ՀՀ վիճակագրական կոմիտեի մարդահամարի վարչության տեխնիկական հագեցվածության բարելավում</t>
  </si>
  <si>
    <t>ՀՀ Լոռու մարզի Վանաձոր քաղաքի Բանակի փողոց 8-8 և 8-1/2 հասցեներում գտնվող տարածքում միասնական արխիվային ստորաբաժանման ստեղծման աշխատանքներք.</t>
  </si>
  <si>
    <t>Ազգային անվտանգության համակարգի շենքային ապահովվածության բարելավում</t>
  </si>
  <si>
    <t>ՀՀ ոստիկանության ստորաբաժանումների կարիքի բավարարում</t>
  </si>
  <si>
    <t xml:space="preserve">Քրեակատարողական հիմնարկներում ազատությունից զրկված հաշմանդամություն ունեցող անձանց  պահման  մատչելի պայմանների ապահովում </t>
  </si>
  <si>
    <t>ՀՀ արդարադատության նախարարության քրեակատարողական  ծառայության կարողությունների զարգացում և տեխնիկական հագեցվածության ապահովում</t>
  </si>
  <si>
    <t>Քրեակատարողական հիմնարկների շենքային պայմանների բարելավում</t>
  </si>
  <si>
    <t>Քրեակատարողական հիմնարկների օպտիմալացում, շենքային պայմանների բավարարում</t>
  </si>
  <si>
    <t>ՀՀ Կոտայքի մարզի «Նոր Գեղիի ակադեմիկոս Գ. Աղաջանյանի անվան պետական գյուղատնտեսական քոլեջ» ՊՈԱԿ</t>
  </si>
  <si>
    <t>ՀՀ Սյունիքի մարզի «Գորիսի պրոֆեսոր Խ. Երիցյանի անվան պետական գյուղատնտեսական քոլեջ» ՊՈԱԿ</t>
  </si>
  <si>
    <t>«Երևանի թեթև արդյունաբերության պետական քոլեջ» ՊՈԱԿ</t>
  </si>
  <si>
    <t>«Երևանի Կոմիտասի անվան պետական կոնսերվատորիա» ՊՈԱԿ</t>
  </si>
  <si>
    <t xml:space="preserve"> «Մոդուլային» տիպի մանկապարտեզների շենքային ապահովում</t>
  </si>
  <si>
    <t xml:space="preserve"> Աջակցություն համայնքներին մարզական հաստատությունների շենքային պայմանների բարելավման համար</t>
  </si>
  <si>
    <t>ՀՀ Շիրակի մարզի «Արթուր Ալեքսանյանի անվան հունա-հռոմեական ըմբշամարտի մանկապատանեկան դպրոց» ՀՈԱԿ</t>
  </si>
  <si>
    <t xml:space="preserve"> Մարզական օբյեկտների շինարարություն</t>
  </si>
  <si>
    <t>«Երևանի օլիմպիական հերթափոխի պետական մարզական քոլեջ» ՊՈԱԿ</t>
  </si>
  <si>
    <t>«Հեծանվային սպորտի օլիմպիական մանկապատանեկան մարզադպրոց» ՊՈԱԿ</t>
  </si>
  <si>
    <t>Արմավիրի մարզի Ջրառատ համայնքի Սիմոն Մարտիրոսյանի անվան ծանրամարտի մարզադպրոց</t>
  </si>
  <si>
    <t xml:space="preserve"> Ներդրումներ թատրոնների շենքերի կապիտալ վերանորոգման համար</t>
  </si>
  <si>
    <t>Մնջախաղի թատրոն</t>
  </si>
  <si>
    <t>«Ալ․ Սպենդիարյանի անվանա օպերայի և բալետի ազգային ակադեմիական թատրոն» ՊՈԱԿ /հակահրդեհային/ և /ցածր լարման կայաններ/</t>
  </si>
  <si>
    <t xml:space="preserve"> Թատերահամերգային կազմակերպությունների նյութատեխնիկական բազայի  համալրում</t>
  </si>
  <si>
    <t>«Երևանի հ. 22 հիմնական դպրոց» ՊՈԱԿ</t>
  </si>
  <si>
    <t xml:space="preserve"> Կրթական օբյեկտների շենքային ապահովվածության բարելավում</t>
  </si>
  <si>
    <t>Ն.Գետաշենի թիվ 1 հիմնական դպրոց ՊՈԱԿ</t>
  </si>
  <si>
    <t>«Մասիսի թիվ 5 ավագ դպրոց» ՊՈԱԿ</t>
  </si>
  <si>
    <t xml:space="preserve"> Ավագ մակարդակի կրթություն իրականացնող ուսումնական հաստատությունների շենքային պայմանների բարելավում</t>
  </si>
  <si>
    <t>«Ալավերդու Ստ. Շահումյանի անվան թիվ 5 ավագ դպրոց» ՊՈԱԿ</t>
  </si>
  <si>
    <t xml:space="preserve"> Հանրակրթական կրթություն իրականացնող ուսումնական հաստատությունների նոր մարզադահլիճների կառուցում</t>
  </si>
  <si>
    <t>«Հայաստանի Հանրապետության Լոռու մարզի Վանաձորի Խ. Աբովյանի անվան թիվ 9 հիմնական դպրոց» ՊՈԱԿ</t>
  </si>
  <si>
    <t>ՀՀ Լոռու մարզի Վանաձորի Ծովակալ Իսակովի  անվան թիվ 23 հիմնական դպրոց ՊՈԱԿ</t>
  </si>
  <si>
    <t>«Երևանի Միքայել Նալբանդյանի անվան հ.33 հիմնական դպրոց» ՊՈԱԿ</t>
  </si>
  <si>
    <t>ՀՀ Լոռու մարզի Ստեփանավանի N1 վարժարան ՊՈԱԿ</t>
  </si>
  <si>
    <t>«Հայաստանի Հանրապետության Լոռու մարզի Ագարակի միջնակարգ դպրոց» ՊՈԱԿ</t>
  </si>
  <si>
    <t>ՀՀ Արմավիրի մարզի «Արտիմետի միջնակարգ դպրոց» ՊՈԱԿ</t>
  </si>
  <si>
    <t>ՀՀ Գեղարքունիքի մարզի Գագարինի միջնակարգ դպրոց ՊՈԱԿ</t>
  </si>
  <si>
    <t>«Երևանի Ս. Խանզադյանի անվան հ. 184 ավագ դպրոց» ՊՈԱԿ</t>
  </si>
  <si>
    <t>ՀՀ Արագածոտնի մարզի Ալագյազի միջնակարգ դպրոց ՊՈԱԿ</t>
  </si>
  <si>
    <t>Արագածոտնի մարզի «Թալինի ավագ դպրոց» ՊՈԱԿ</t>
  </si>
  <si>
    <t>«Հայաստանի Հանրապետության Լոռու մարզի Վարդաբլուրի միջնակարգ դպրոց» ՊՈԱԿ</t>
  </si>
  <si>
    <t>«Արագածի Մ. Մեխակյանի անվան միջնակարգ դպրոց» ՊՈԱԿ</t>
  </si>
  <si>
    <t>«Վաղարշապատի Երվանդ Օտյանի անվան N 7 հիմնական դպրոց » ՊՈԱԿ</t>
  </si>
  <si>
    <t>«Ջանֆիդայի Է. Դաշտոյանի անվան միջնակարգ դպրոց» ՊՈԱԿ</t>
  </si>
  <si>
    <t>«Արմավիրի N 6 հիմնական դպրոց» ՊՈԱԿ</t>
  </si>
  <si>
    <t>«Երևանի Ա. Երզնկյանի անվան հ. 118 ավագ դպրոց» ՊՈԱԿ</t>
  </si>
  <si>
    <t>Երևանի «Սիլվա Կապուտիկյանի անվան հ. 145 հիմնական դպրոց» ՊՈԱԿ</t>
  </si>
  <si>
    <t>Ախուրյանի ավագ դպրոց</t>
  </si>
  <si>
    <t xml:space="preserve"> Հանրակրթական կրթություն իրականացնող ուսումնական հաստատությունների մարզադահլիճների վերակառուցում</t>
  </si>
  <si>
    <t>«Հայաստանի Հանրապետության Լոռու մարզի Վանաձորի Ղևոնդ Ալիշանի անվան N 27 հիմնական դպրոց» ՊՈԱԿ</t>
  </si>
  <si>
    <t>«Շահումյանի միջնակարգ դպրոց» ՊՈԱԿ</t>
  </si>
  <si>
    <t>«Երևանի Մ. Սարյանի անվան հ. 86 հիմնական դպրոց» ՊՈԱԿ</t>
  </si>
  <si>
    <t>«ՀՀ Վայոց Ձորի մարզի Շատինի միջնակարգ դպրոց» ՊՈԱԿ</t>
  </si>
  <si>
    <t>«Հայաստանի Հանրապետության Գեղարքունիքի մարզի Ակունք գյուղի միջնակարգ դպրոց» ՊՈԱԿ</t>
  </si>
  <si>
    <t xml:space="preserve"> Հանրակրթական դպրոցների գույքով և տեխնիկայով ապահովում</t>
  </si>
  <si>
    <t xml:space="preserve"> Բարձրագույն  ուսումնական հաստատությունների և «Զեյթուն» ուսանողական ավան» հիմնադրամի շենքային պայմանների բարելավում</t>
  </si>
  <si>
    <t>Աջափնյակ վարչական շրջանի «Սպանդարյան» կայարանի երկաթգծին հարակից 15 հեկտար մակերեսով հողատարածքում Հակակոռուպցիոն կոմիտեի գործունեության համար անհրաժեշտ շենքային պայմանների ապահովում</t>
  </si>
  <si>
    <t>Աջափնյակ վարչական շրջանի «Սպանդարյան» կայարանի երկաթգծին հարակից 15 հեկտար մակերեսով հողատարածքում Հակակոռուպցիոն դատարանի գործունեության համար անհրաժեշտ շենքային պայմանների ապահովում</t>
  </si>
  <si>
    <t xml:space="preserve">Ոռոգման համակարգերի հիմնանորոգում </t>
  </si>
  <si>
    <t xml:space="preserve">Խորքային հորերի վերականգնում </t>
  </si>
  <si>
    <t>Գետերի և հեղեղատարների տեղամասերի ամրացման և մաքրման աշխատանքներ</t>
  </si>
  <si>
    <t>Փոքր և միջին ջրամբարների կառուցում</t>
  </si>
  <si>
    <t>Ջրամբարների վերականգնման և վերազինման աշխատանքներ</t>
  </si>
  <si>
    <t>Օրվա կարգավորման ջրավազանների կառուցում և վերակառուցում</t>
  </si>
  <si>
    <t xml:space="preserve">Արփա-Սևան ջրային համակարգի տեխնիկական վիճակի բարելավում  </t>
  </si>
  <si>
    <t>Պարտադիր կապիտալ աշխատանքների ծրագրի շրջանակներում ջրամատակարարման և ջրահեռացման ենթակառուցվածքների հիմնանորոգում</t>
  </si>
  <si>
    <t xml:space="preserve">ՀՀ-ի տարածքում Վարձակալի կողմից չսպասարկվող շուրջ 560 բնակավայրերում ջրամատակարարման և ջրահեռացման համակարգերի կառուցում  </t>
  </si>
  <si>
    <t>ՀՀ ՔՆՆՉԱԿԱՆ ԿՈՄԻՏԵ</t>
  </si>
  <si>
    <t>1. Վերականգնողական աշխատանքներ</t>
  </si>
  <si>
    <t>որից`</t>
  </si>
  <si>
    <t>ՀՀ Արմավիրի մարզ</t>
  </si>
  <si>
    <t xml:space="preserve"> Այգեշատ համայնքի Թարգմանչաց եկեղեցու վերականգնում </t>
  </si>
  <si>
    <t>ՀՀ Լոռու մարզ</t>
  </si>
  <si>
    <t>Ալավերդի համայնքի  Սանահինի վանական համալիրի Սբ Ամենափրկիչ եկեղեցու տանիքների նորոգում</t>
  </si>
  <si>
    <t>Քոբայր ե/գ կայարանի Քոբայրավանքի սեղանատան վերականգնում</t>
  </si>
  <si>
    <t>ՀՀ Սյունիքի մարզ</t>
  </si>
  <si>
    <t xml:space="preserve"> Տեղ համայնքի Սբ Գևորգ եկեղեցու վերականգնում </t>
  </si>
  <si>
    <t>ՀՀ Տավուշի մարզ</t>
  </si>
  <si>
    <t>Դիլիջան համայնքի Հ.Շարամբեյանի անվան ժողովրդական արհեստների թանգարանի նորոգում, ամրակայում</t>
  </si>
  <si>
    <t>Գոշ համայնքի Գոշավանքի գավթի տանիքածածկերի նորոգում</t>
  </si>
  <si>
    <t xml:space="preserve">«Արմաշ» պ/կայանի IV գոտու հեռացնող ջրատարի վերականգնում </t>
  </si>
  <si>
    <t>Սուրենավան III գոտու ջրագծի հիմնանորոգման աշխատանքներ</t>
  </si>
  <si>
    <t xml:space="preserve">Մասիսի տարածաշրջանի ինքնաշատրվոնղ հորերի փականներով և ջրաչափերով կահա-վորելու աշխատանքներ </t>
  </si>
  <si>
    <t>ՀՀ Արագածոտնի մարզի Թալինի ջրանցքի ձախ ճյուղի հիմնանորոգման աշխատանքներ</t>
  </si>
  <si>
    <t>ՀՀ Սյունիքի մարզի Որոտանի մայր ջրանցքի Հարթաշենի դյուկերի վթարված հատվածի վերականգնման աշխատանքներ</t>
  </si>
  <si>
    <t>ՀՀ Արարատի մարզի Քաղցրաշեն պ/կայան 2 մղման խողովակի տեղադրում</t>
  </si>
  <si>
    <t xml:space="preserve">Մյասնիկյան խորքային հորի վերականգնում </t>
  </si>
  <si>
    <t xml:space="preserve">Շենավան համայնքի Վարդանյանի բաժանա-րարի խորքային հորի վերականգնում </t>
  </si>
  <si>
    <t>Բամբակաշատ համայնքի գազի կալոնկա խոր-քային հորի վերականգնում</t>
  </si>
  <si>
    <t xml:space="preserve">Գետաշեն համայնքի /Կոմսոմոլի այգի/ խորքային հորի վերականգնում </t>
  </si>
  <si>
    <t>Այգեձորի մայր ջրանցքին զուգահեռ հենապատի ամրացում մոտ 70մ երկարությամբ</t>
  </si>
  <si>
    <t xml:space="preserve">Գավառագետի հունի մաքրում մոտ 4200 մ </t>
  </si>
  <si>
    <t>Մեծամորի հեղեղատարի հունի մաքրում մոտ 1000 մ և ափապատնեշի բարձրացում մոտ 150 մ երկարությամբ</t>
  </si>
  <si>
    <t xml:space="preserve">ք.Ապարանի «ՔՅԱՆԴԱԼ» կոչվող սելավատարի մաքրում մոտ 2000 մ հատվածում </t>
  </si>
  <si>
    <t>Գետիկ հունի մաքրում շուրջ 1600 մ և ափերի ամրացում շուրջ 150 մ Ճամբարակ խոշորացված համայնքի Մարտունի գյուղի տարածքում</t>
  </si>
  <si>
    <t>Նարեկի սելավատարի հունի մաքրում 2945 մ և ափերի ամրացում 380 մ</t>
  </si>
  <si>
    <t xml:space="preserve">Մեծամոր գետի ափապատնեշի բարձրացում մոտ 800 մ երկարությամբ հատվածում </t>
  </si>
  <si>
    <t xml:space="preserve">Տանձուտ և Փամբակ գետերի ափապաշտպան հենապատերի վերականգնում մոտ 600 մ երկարությամբ հատվածում </t>
  </si>
  <si>
    <t xml:space="preserve">Որոտան գետի հունի մաքրում Սիսիան քաղաքի կենտրոնական կամրջից վերև և ներքև մոտ 1400 մ հատվածում </t>
  </si>
  <si>
    <t xml:space="preserve">Երվանդաշատ համայնքի Արաքս գետի ափապաշտպան արգելաթմբի բարձրացում </t>
  </si>
  <si>
    <t>ՀՀ Լոռու մարզի Մեծավանի ջրամբարի վերականգնման աշխատանքներ</t>
  </si>
  <si>
    <t>ՀՀ Շիրակի մարզի Արփի լճի ջրամբարի վերականգնման աշխատանքներ</t>
  </si>
  <si>
    <t>Մարմարիկի ջրամբարի ջրծեծ-ջրմարիչ հանգույցի վերանորոգում</t>
  </si>
  <si>
    <t xml:space="preserve">Ապարանի ջրամբարի վերանորոգում </t>
  </si>
  <si>
    <t xml:space="preserve">Ազատի ջրամբարի հատակային ջրթող կառուցվածքի ստորջրյա ջրառման հանգույցի ժամանակավոր անջրպետման աշխատանքներ </t>
  </si>
  <si>
    <t>ՀՀ Տավուշի մարզի Տավուշ ջրամբարի պատվարի վերականգնման նախագծանախահաշվային փաստաթղթերի ձեռքբերում</t>
  </si>
  <si>
    <t xml:space="preserve">«Սառնակունք գյուղի մոտ Մուխութուրյանի ջրատարի ջրաքանակի համար քլորակայանի կառուցում» </t>
  </si>
  <si>
    <t>«Ղազանչի ջրաղբյուրների սանիտարական գոտում նոր, հեղուկ քլորով շահագործվող քլորակայանի կառուցում»</t>
  </si>
  <si>
    <t xml:space="preserve">ՀՀ պետական եկամուտների կոմիտեի Գյումրի քաղաքի Թբիլիսյան խճուղի թիվ 2/14 հասցեում գտնվող արտաքին տնտեսական գործունեության կենտրոնի կառուցման աշխատանքներ </t>
  </si>
  <si>
    <t>ՀՀ Սյունիքի մարզի Ագարակ համայնքում ՀՀ պետական եկամուտների կոմիտեի ծառայողական բնակելի շենքի կառուցման աշխատանքների նախագծանախահաշվային փաստաթղթերի ձեռքբերում</t>
  </si>
  <si>
    <t>ՀՀ ՊԵԿ Գավառ քաղաքի Հերոս քաղաք Նովոռոսիյսկի թիվ 4 հասցեի վարչական շենքի վերանորոգման աշխատանքներ</t>
  </si>
  <si>
    <t>ՀՀ ՊԵԿ Արտաշատ քաղաքի Օգոստոսի 23 թիվ 83 հասցեի վարչական շենքի վերանորոգման աշխատանքներ</t>
  </si>
  <si>
    <t>ՀՀ քննչական կոմիտեի շենքային պայմանների բարելավում</t>
  </si>
  <si>
    <t>Քաղաքաշինության բնագավառում պետական ծրագրերի իրականացման ապահովում</t>
  </si>
  <si>
    <t>ՀՀԱրագածոտնի մարզի համայնքների միկրոռեգիոնալ մակարդակի` համակցված տարածական պլանավորման թվով 7 փաստաթղթերի նախագծերի մշակում (տարածքային հատակագծման նախագծի և փորձաքննությունների մասով)</t>
  </si>
  <si>
    <t>ՀՀ Գեղարքունի մարզի համայնքների (մասնակի)  համակցված տարածական պլանավորման թվով 8 փաստաթղթերի նախագծերի մշակում (տարածքային հատակագծման նախագծի և փորձաքննությունների մասով)</t>
  </si>
  <si>
    <t>ՀՀ Շիրակի մարզի համայնքների (մասնակի) համակցված տարածական պլանավորման փաստաթղթերի նախագծերի  մշակում (տարածքային հատակագծման նախագծի և փորձաքննությունների մասով)</t>
  </si>
  <si>
    <t xml:space="preserve"> ՊՊԾ տրանսպորտային միջոցներով ապահովվածության բարելավում</t>
  </si>
  <si>
    <t>ՊՊԾ տեխնիկական հագեցվածության բարելավում</t>
  </si>
  <si>
    <t xml:space="preserve"> Պետական պահպանության ծառայության շենքային ապահովվածության բարելավում</t>
  </si>
  <si>
    <t xml:space="preserve">ՀՀ կադաստրի կոմիտեի Երևան քաղաքի, Կոմիտաս 35/2 հասցեում գտնվող շենքի սանհանգույցների և մասնակի սենյակների վերանորոգման աշխատանքներ  </t>
  </si>
  <si>
    <t>Բարձրագույն դատական խորհրդի տրանսպորտային միջոցներով ապահովվածության բարելավում</t>
  </si>
  <si>
    <t>ՀՀ ԱՐՏԱՔԻՆ ԳՈՐԾԵՐԻ ՆԱԽԱՐԱՐՈՒԹՅՈՒՆ</t>
  </si>
  <si>
    <t xml:space="preserve"> Արտաքին գործերի նախարարության կարողությունների զարգացում և տեխնիկական հագեցվածության ապահովում</t>
  </si>
  <si>
    <t>Ներդրումներ 2022 թվականին ՀՀ-ում կենսաբանության միջազգային օլիմպիադայի անցկացման նպատակով</t>
  </si>
  <si>
    <t>Սպիտակ քաղաքում նոր բնակելի շենքի կառուցման աշխատանքներ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</si>
</sst>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);\(#,##0.0\)"/>
    <numFmt numFmtId="165" formatCode="#,##0.0"/>
    <numFmt numFmtId="166" formatCode="##,##0.0;\(##,##0.0\);\-"/>
  </numFmts>
  <fonts count="41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i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  <font>
      <b/>
      <u/>
      <sz val="12"/>
      <color theme="1"/>
      <name val="GHEA Grapalat"/>
      <family val="3"/>
    </font>
    <font>
      <sz val="8"/>
      <name val="GHEA Grapalat"/>
      <family val="2"/>
    </font>
    <font>
      <i/>
      <sz val="12"/>
      <color theme="1"/>
      <name val="GHEA Grapalat"/>
      <family val="3"/>
    </font>
    <font>
      <b/>
      <i/>
      <sz val="12"/>
      <name val="GHEA Grapalat"/>
      <family val="3"/>
    </font>
    <font>
      <sz val="11"/>
      <name val="GHEA Grapalat"/>
      <family val="3"/>
    </font>
    <font>
      <sz val="12"/>
      <color theme="1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3" fillId="0" borderId="0"/>
    <xf numFmtId="0" fontId="3" fillId="0" borderId="0"/>
    <xf numFmtId="0" fontId="14" fillId="2" borderId="0" applyNumberFormat="0" applyBorder="0" applyAlignment="0" applyProtection="0"/>
    <xf numFmtId="0" fontId="12" fillId="0" borderId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8" applyNumberFormat="0" applyAlignment="0" applyProtection="0"/>
    <xf numFmtId="0" fontId="18" fillId="22" borderId="9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11" borderId="8" applyNumberFormat="0" applyAlignment="0" applyProtection="0"/>
    <xf numFmtId="0" fontId="25" fillId="0" borderId="13" applyNumberFormat="0" applyFill="0" applyAlignment="0" applyProtection="0"/>
    <xf numFmtId="0" fontId="26" fillId="23" borderId="0" applyNumberFormat="0" applyBorder="0" applyAlignment="0" applyProtection="0"/>
    <xf numFmtId="1" fontId="32" fillId="0" borderId="0"/>
    <xf numFmtId="1" fontId="32" fillId="0" borderId="0"/>
    <xf numFmtId="1" fontId="32" fillId="0" borderId="0"/>
    <xf numFmtId="0" fontId="2" fillId="0" borderId="0"/>
    <xf numFmtId="0" fontId="10" fillId="0" borderId="0"/>
    <xf numFmtId="0" fontId="10" fillId="0" borderId="0"/>
    <xf numFmtId="0" fontId="3" fillId="24" borderId="14" applyNumberFormat="0" applyFont="0" applyAlignment="0" applyProtection="0"/>
    <xf numFmtId="0" fontId="27" fillId="21" borderId="15" applyNumberFormat="0" applyAlignment="0" applyProtection="0"/>
    <xf numFmtId="0" fontId="31" fillId="0" borderId="0"/>
    <xf numFmtId="0" fontId="31" fillId="0" borderId="0"/>
    <xf numFmtId="0" fontId="31" fillId="0" borderId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13" fillId="0" borderId="0"/>
    <xf numFmtId="1" fontId="32" fillId="0" borderId="0"/>
    <xf numFmtId="0" fontId="31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36" fillId="0" borderId="0" applyFill="0" applyBorder="0" applyProtection="0">
      <alignment horizontal="right" vertical="top"/>
    </xf>
    <xf numFmtId="0" fontId="3" fillId="0" borderId="0"/>
    <xf numFmtId="0" fontId="3" fillId="0" borderId="0"/>
  </cellStyleXfs>
  <cellXfs count="59">
    <xf numFmtId="0" fontId="0" fillId="0" borderId="0" xfId="0"/>
    <xf numFmtId="165" fontId="8" fillId="25" borderId="6" xfId="0" applyNumberFormat="1" applyFont="1" applyFill="1" applyBorder="1" applyAlignment="1">
      <alignment horizontal="center" vertical="center" wrapText="1"/>
    </xf>
    <xf numFmtId="165" fontId="5" fillId="25" borderId="6" xfId="0" applyNumberFormat="1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left" vertical="center" wrapText="1"/>
    </xf>
    <xf numFmtId="0" fontId="8" fillId="25" borderId="6" xfId="0" applyFont="1" applyFill="1" applyBorder="1" applyAlignment="1">
      <alignment horizontal="center" vertical="center" wrapText="1"/>
    </xf>
    <xf numFmtId="0" fontId="8" fillId="25" borderId="6" xfId="0" applyFont="1" applyFill="1" applyBorder="1" applyAlignment="1">
      <alignment horizontal="left" vertical="center" wrapText="1"/>
    </xf>
    <xf numFmtId="0" fontId="8" fillId="25" borderId="0" xfId="0" applyFont="1" applyFill="1" applyAlignment="1">
      <alignment vertical="center" wrapText="1"/>
    </xf>
    <xf numFmtId="165" fontId="8" fillId="25" borderId="6" xfId="1" applyNumberFormat="1" applyFont="1" applyFill="1" applyBorder="1" applyAlignment="1">
      <alignment horizontal="center" vertical="center" wrapText="1"/>
    </xf>
    <xf numFmtId="164" fontId="8" fillId="25" borderId="6" xfId="0" applyNumberFormat="1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center" vertical="center" wrapText="1"/>
    </xf>
    <xf numFmtId="165" fontId="5" fillId="25" borderId="6" xfId="1" applyNumberFormat="1" applyFont="1" applyFill="1" applyBorder="1" applyAlignment="1">
      <alignment horizontal="center" vertical="center" wrapText="1"/>
    </xf>
    <xf numFmtId="164" fontId="5" fillId="25" borderId="6" xfId="0" applyNumberFormat="1" applyFont="1" applyFill="1" applyBorder="1" applyAlignment="1">
      <alignment horizontal="center" vertical="center" wrapText="1"/>
    </xf>
    <xf numFmtId="0" fontId="5" fillId="25" borderId="0" xfId="0" applyFont="1" applyFill="1" applyAlignment="1">
      <alignment vertical="center" wrapText="1"/>
    </xf>
    <xf numFmtId="164" fontId="5" fillId="25" borderId="6" xfId="3" applyNumberFormat="1" applyFont="1" applyFill="1" applyBorder="1" applyAlignment="1" applyProtection="1">
      <alignment horizontal="right" vertical="center" wrapText="1"/>
      <protection locked="0"/>
    </xf>
    <xf numFmtId="2" fontId="5" fillId="25" borderId="6" xfId="0" applyNumberFormat="1" applyFont="1" applyFill="1" applyBorder="1" applyAlignment="1">
      <alignment horizontal="left" vertical="center" wrapText="1"/>
    </xf>
    <xf numFmtId="0" fontId="38" fillId="25" borderId="6" xfId="81" applyFont="1" applyFill="1" applyBorder="1" applyAlignment="1">
      <alignment horizontal="left" vertical="center" wrapText="1"/>
    </xf>
    <xf numFmtId="0" fontId="9" fillId="25" borderId="6" xfId="0" applyFont="1" applyFill="1" applyBorder="1" applyAlignment="1">
      <alignment vertical="center" wrapText="1"/>
    </xf>
    <xf numFmtId="165" fontId="8" fillId="25" borderId="6" xfId="0" applyNumberFormat="1" applyFont="1" applyFill="1" applyBorder="1" applyAlignment="1">
      <alignment horizontal="center" wrapText="1"/>
    </xf>
    <xf numFmtId="164" fontId="5" fillId="25" borderId="6" xfId="1" applyNumberFormat="1" applyFont="1" applyFill="1" applyBorder="1" applyAlignment="1" applyProtection="1">
      <alignment horizontal="center" vertical="center" wrapText="1"/>
      <protection locked="0"/>
    </xf>
    <xf numFmtId="0" fontId="40" fillId="25" borderId="6" xfId="0" applyFont="1" applyFill="1" applyBorder="1" applyAlignment="1">
      <alignment horizontal="left" vertical="center" wrapText="1"/>
    </xf>
    <xf numFmtId="0" fontId="9" fillId="25" borderId="6" xfId="0" applyFont="1" applyFill="1" applyBorder="1" applyAlignment="1">
      <alignment horizontal="left" vertical="center" wrapText="1"/>
    </xf>
    <xf numFmtId="0" fontId="5" fillId="25" borderId="0" xfId="0" applyFont="1" applyFill="1"/>
    <xf numFmtId="0" fontId="5" fillId="25" borderId="0" xfId="0" applyFont="1" applyFill="1" applyAlignment="1">
      <alignment horizontal="center" vertical="center" wrapText="1"/>
    </xf>
    <xf numFmtId="165" fontId="5" fillId="25" borderId="0" xfId="0" applyNumberFormat="1" applyFont="1" applyFill="1" applyAlignment="1">
      <alignment vertical="center" wrapText="1"/>
    </xf>
    <xf numFmtId="165" fontId="5" fillId="25" borderId="0" xfId="0" applyNumberFormat="1" applyFont="1" applyFill="1" applyAlignment="1">
      <alignment vertical="center"/>
    </xf>
    <xf numFmtId="49" fontId="4" fillId="25" borderId="0" xfId="0" applyNumberFormat="1" applyFont="1" applyFill="1" applyAlignment="1">
      <alignment horizontal="center" vertical="center" wrapText="1"/>
    </xf>
    <xf numFmtId="0" fontId="6" fillId="25" borderId="0" xfId="0" applyNumberFormat="1" applyFont="1" applyFill="1" applyAlignment="1">
      <alignment horizontal="center" vertical="center" wrapText="1"/>
    </xf>
    <xf numFmtId="165" fontId="4" fillId="25" borderId="0" xfId="0" applyNumberFormat="1" applyFont="1" applyFill="1" applyAlignment="1">
      <alignment horizontal="center" vertical="center" wrapText="1"/>
    </xf>
    <xf numFmtId="0" fontId="7" fillId="25" borderId="0" xfId="0" applyFont="1" applyFill="1" applyAlignment="1">
      <alignment horizontal="center" vertical="center" wrapText="1"/>
    </xf>
    <xf numFmtId="49" fontId="4" fillId="25" borderId="6" xfId="0" applyNumberFormat="1" applyFont="1" applyFill="1" applyBorder="1" applyAlignment="1">
      <alignment horizontal="center" vertical="center" textRotation="90" wrapText="1"/>
    </xf>
    <xf numFmtId="165" fontId="4" fillId="25" borderId="6" xfId="0" applyNumberFormat="1" applyFont="1" applyFill="1" applyBorder="1" applyAlignment="1">
      <alignment horizontal="center" vertical="center" wrapText="1"/>
    </xf>
    <xf numFmtId="49" fontId="8" fillId="25" borderId="6" xfId="0" applyNumberFormat="1" applyFont="1" applyFill="1" applyBorder="1" applyAlignment="1">
      <alignment horizontal="center" vertical="center" textRotation="90" wrapText="1"/>
    </xf>
    <xf numFmtId="0" fontId="8" fillId="25" borderId="6" xfId="0" applyNumberFormat="1" applyFont="1" applyFill="1" applyBorder="1" applyAlignment="1">
      <alignment horizontal="center" vertical="center" wrapText="1"/>
    </xf>
    <xf numFmtId="165" fontId="8" fillId="25" borderId="7" xfId="0" applyNumberFormat="1" applyFont="1" applyFill="1" applyBorder="1" applyAlignment="1">
      <alignment horizontal="center" vertical="center" wrapText="1"/>
    </xf>
    <xf numFmtId="0" fontId="33" fillId="25" borderId="6" xfId="0" applyFont="1" applyFill="1" applyBorder="1" applyAlignment="1">
      <alignment horizontal="center" vertical="center" wrapText="1"/>
    </xf>
    <xf numFmtId="0" fontId="34" fillId="25" borderId="6" xfId="0" applyFont="1" applyFill="1" applyBorder="1" applyAlignment="1">
      <alignment horizontal="left" vertical="center" wrapText="1"/>
    </xf>
    <xf numFmtId="0" fontId="37" fillId="25" borderId="6" xfId="0" applyFont="1" applyFill="1" applyBorder="1" applyAlignment="1">
      <alignment horizontal="left" vertical="center" wrapText="1"/>
    </xf>
    <xf numFmtId="0" fontId="38" fillId="25" borderId="6" xfId="81" applyFont="1" applyFill="1" applyBorder="1" applyAlignment="1">
      <alignment horizontal="center" vertical="center" wrapText="1"/>
    </xf>
    <xf numFmtId="0" fontId="39" fillId="25" borderId="6" xfId="81" applyFont="1" applyFill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justify" vertical="center"/>
    </xf>
    <xf numFmtId="0" fontId="9" fillId="25" borderId="6" xfId="0" applyFont="1" applyFill="1" applyBorder="1" applyAlignment="1">
      <alignment horizontal="center" vertical="center" wrapText="1"/>
    </xf>
    <xf numFmtId="0" fontId="9" fillId="25" borderId="0" xfId="0" applyFont="1" applyFill="1" applyAlignment="1">
      <alignment vertical="center" wrapText="1"/>
    </xf>
    <xf numFmtId="165" fontId="9" fillId="25" borderId="6" xfId="0" applyNumberFormat="1" applyFont="1" applyFill="1" applyBorder="1" applyAlignment="1">
      <alignment horizontal="center" vertical="center" wrapText="1"/>
    </xf>
    <xf numFmtId="164" fontId="34" fillId="25" borderId="6" xfId="0" applyNumberFormat="1" applyFont="1" applyFill="1" applyBorder="1" applyAlignment="1">
      <alignment horizontal="center" vertical="center" wrapText="1"/>
    </xf>
    <xf numFmtId="0" fontId="35" fillId="25" borderId="6" xfId="0" applyFont="1" applyFill="1" applyBorder="1" applyAlignment="1">
      <alignment horizontal="center" vertical="center" wrapText="1"/>
    </xf>
    <xf numFmtId="164" fontId="5" fillId="25" borderId="6" xfId="2" applyNumberFormat="1" applyFont="1" applyFill="1" applyBorder="1" applyAlignment="1">
      <alignment horizontal="center" vertical="center" wrapText="1"/>
    </xf>
    <xf numFmtId="164" fontId="8" fillId="25" borderId="6" xfId="2" applyNumberFormat="1" applyFont="1" applyFill="1" applyBorder="1" applyAlignment="1">
      <alignment horizontal="center" vertical="center" wrapText="1"/>
    </xf>
    <xf numFmtId="164" fontId="4" fillId="25" borderId="0" xfId="0" applyNumberFormat="1" applyFont="1" applyFill="1" applyAlignment="1">
      <alignment horizontal="right" vertical="center" wrapText="1"/>
    </xf>
    <xf numFmtId="0" fontId="6" fillId="25" borderId="0" xfId="0" applyNumberFormat="1" applyFont="1" applyFill="1" applyAlignment="1">
      <alignment horizontal="center" vertical="center" wrapText="1"/>
    </xf>
    <xf numFmtId="165" fontId="7" fillId="25" borderId="1" xfId="0" applyNumberFormat="1" applyFont="1" applyFill="1" applyBorder="1" applyAlignment="1">
      <alignment horizontal="right" vertical="center" wrapText="1"/>
    </xf>
    <xf numFmtId="49" fontId="4" fillId="25" borderId="2" xfId="0" applyNumberFormat="1" applyFont="1" applyFill="1" applyBorder="1" applyAlignment="1">
      <alignment horizontal="center" vertical="center" wrapText="1"/>
    </xf>
    <xf numFmtId="49" fontId="4" fillId="25" borderId="3" xfId="0" applyNumberFormat="1" applyFont="1" applyFill="1" applyBorder="1" applyAlignment="1">
      <alignment horizontal="center" vertical="center" wrapText="1"/>
    </xf>
    <xf numFmtId="0" fontId="4" fillId="25" borderId="4" xfId="0" applyNumberFormat="1" applyFont="1" applyFill="1" applyBorder="1" applyAlignment="1">
      <alignment horizontal="center" vertical="center" wrapText="1"/>
    </xf>
    <xf numFmtId="0" fontId="4" fillId="25" borderId="7" xfId="0" applyNumberFormat="1" applyFont="1" applyFill="1" applyBorder="1" applyAlignment="1">
      <alignment horizontal="center" vertical="center" wrapText="1"/>
    </xf>
    <xf numFmtId="165" fontId="4" fillId="25" borderId="4" xfId="0" applyNumberFormat="1" applyFont="1" applyFill="1" applyBorder="1" applyAlignment="1">
      <alignment horizontal="center" vertical="center" wrapText="1"/>
    </xf>
    <xf numFmtId="165" fontId="4" fillId="25" borderId="7" xfId="0" applyNumberFormat="1" applyFont="1" applyFill="1" applyBorder="1" applyAlignment="1">
      <alignment horizontal="center" vertical="center" wrapText="1"/>
    </xf>
    <xf numFmtId="165" fontId="4" fillId="25" borderId="2" xfId="0" applyNumberFormat="1" applyFont="1" applyFill="1" applyBorder="1" applyAlignment="1">
      <alignment horizontal="center" vertical="center" wrapText="1"/>
    </xf>
    <xf numFmtId="165" fontId="4" fillId="25" borderId="5" xfId="0" applyNumberFormat="1" applyFont="1" applyFill="1" applyBorder="1" applyAlignment="1">
      <alignment horizontal="center" vertical="center" wrapText="1"/>
    </xf>
    <xf numFmtId="165" fontId="4" fillId="25" borderId="3" xfId="0" applyNumberFormat="1" applyFont="1" applyFill="1" applyBorder="1" applyAlignment="1">
      <alignment horizontal="center" vertical="center" wrapText="1"/>
    </xf>
  </cellXfs>
  <cellStyles count="82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4" xfId="12"/>
    <cellStyle name="Comma 5" xfId="5"/>
    <cellStyle name="Comma 6" xfId="76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15"/>
    <cellStyle name="Neutral 3" xfId="55"/>
    <cellStyle name="Normal" xfId="0" builtinId="0"/>
    <cellStyle name="Normal 10" xfId="74"/>
    <cellStyle name="Normal 11" xfId="75"/>
    <cellStyle name="Normal 12" xfId="80"/>
    <cellStyle name="Normal 2" xfId="2"/>
    <cellStyle name="Normal 2 2" xfId="56"/>
    <cellStyle name="Normal 2 3" xfId="57"/>
    <cellStyle name="Normal 2 4" xfId="81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6" xfId="60"/>
    <cellStyle name="Normal 7" xfId="61"/>
    <cellStyle name="Normal 8" xfId="4"/>
    <cellStyle name="Normal 9" xfId="73"/>
    <cellStyle name="Note 2" xfId="62"/>
    <cellStyle name="Output 2" xfId="63"/>
    <cellStyle name="Percent 2" xfId="7"/>
    <cellStyle name="SN_241" xfId="79"/>
    <cellStyle name="Style 1" xfId="64"/>
    <cellStyle name="Style 1 2" xfId="65"/>
    <cellStyle name="Style 1 2 2" xfId="72"/>
    <cellStyle name="Style 1_verchnakan_ax21-25_2018" xfId="66"/>
    <cellStyle name="Title 2" xfId="67"/>
    <cellStyle name="Total 2" xfId="68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6"/>
  <sheetViews>
    <sheetView tabSelected="1" view="pageBreakPreview" topLeftCell="A139" zoomScale="60" zoomScaleNormal="80" workbookViewId="0">
      <selection activeCell="AB283" sqref="AB283"/>
    </sheetView>
  </sheetViews>
  <sheetFormatPr defaultColWidth="9.140625" defaultRowHeight="17.25" x14ac:dyDescent="0.2"/>
  <cols>
    <col min="1" max="1" width="9.7109375" style="22" customWidth="1"/>
    <col min="2" max="2" width="14.7109375" style="22" customWidth="1"/>
    <col min="3" max="3" width="53" style="12" customWidth="1"/>
    <col min="4" max="8" width="21.140625" style="23" customWidth="1"/>
    <col min="9" max="16384" width="9.140625" style="12"/>
  </cols>
  <sheetData>
    <row r="1" spans="1:8" x14ac:dyDescent="0.2">
      <c r="F1" s="24"/>
      <c r="G1" s="12"/>
      <c r="H1" s="24"/>
    </row>
    <row r="2" spans="1:8" ht="17.25" customHeight="1" x14ac:dyDescent="0.2">
      <c r="A2" s="47" t="s">
        <v>0</v>
      </c>
      <c r="B2" s="47"/>
      <c r="C2" s="47"/>
      <c r="D2" s="47"/>
      <c r="E2" s="47"/>
      <c r="F2" s="47"/>
      <c r="G2" s="47"/>
      <c r="H2" s="47"/>
    </row>
    <row r="3" spans="1:8" ht="17.25" customHeight="1" x14ac:dyDescent="0.2">
      <c r="A3" s="47" t="s">
        <v>33</v>
      </c>
      <c r="B3" s="47"/>
      <c r="C3" s="47"/>
      <c r="D3" s="47"/>
      <c r="E3" s="47"/>
      <c r="F3" s="47"/>
      <c r="G3" s="47"/>
      <c r="H3" s="47"/>
    </row>
    <row r="4" spans="1:8" ht="72.75" customHeight="1" x14ac:dyDescent="0.2">
      <c r="A4" s="48" t="s">
        <v>57</v>
      </c>
      <c r="B4" s="48"/>
      <c r="C4" s="48"/>
      <c r="D4" s="48"/>
      <c r="E4" s="48"/>
      <c r="F4" s="48"/>
      <c r="G4" s="48"/>
      <c r="H4" s="48"/>
    </row>
    <row r="5" spans="1:8" ht="17.25" customHeight="1" x14ac:dyDescent="0.2">
      <c r="A5" s="25"/>
      <c r="B5" s="25"/>
      <c r="C5" s="26"/>
      <c r="D5" s="27"/>
      <c r="E5" s="27"/>
      <c r="F5" s="27"/>
      <c r="G5" s="49" t="s">
        <v>1</v>
      </c>
      <c r="H5" s="49"/>
    </row>
    <row r="6" spans="1:8" s="28" customFormat="1" ht="24.75" customHeight="1" x14ac:dyDescent="0.2">
      <c r="A6" s="50" t="s">
        <v>2</v>
      </c>
      <c r="B6" s="51"/>
      <c r="C6" s="52" t="s">
        <v>3</v>
      </c>
      <c r="D6" s="54" t="s">
        <v>49</v>
      </c>
      <c r="E6" s="56" t="s">
        <v>50</v>
      </c>
      <c r="F6" s="57"/>
      <c r="G6" s="57"/>
      <c r="H6" s="58"/>
    </row>
    <row r="7" spans="1:8" s="28" customFormat="1" ht="96" customHeight="1" x14ac:dyDescent="0.2">
      <c r="A7" s="29"/>
      <c r="B7" s="29" t="s">
        <v>4</v>
      </c>
      <c r="C7" s="53"/>
      <c r="D7" s="55"/>
      <c r="E7" s="30" t="s">
        <v>5</v>
      </c>
      <c r="F7" s="30" t="s">
        <v>6</v>
      </c>
      <c r="G7" s="30" t="s">
        <v>7</v>
      </c>
      <c r="H7" s="30" t="s">
        <v>8</v>
      </c>
    </row>
    <row r="8" spans="1:8" s="22" customFormat="1" ht="30.75" customHeight="1" x14ac:dyDescent="0.2">
      <c r="A8" s="31"/>
      <c r="B8" s="31"/>
      <c r="C8" s="32" t="s">
        <v>9</v>
      </c>
      <c r="D8" s="33">
        <f>+D11+D15+D19+D29+D34+D49+D53+D57+D63+D145+D149+D154+D161+D211+D215+D219+D223+D235+D239+D251+D259+D263+D267+D271+D275+D286+D290+D294</f>
        <v>221585662.61467516</v>
      </c>
      <c r="E8" s="33">
        <f>+E11+E15+E19+E29+E34+E49+E53+E57+E63+E145+E149+E154+E161+E211+E215+E219+E223+E235+E239+E251+E259+E263+E267+E271+E275+E286+E290+E294</f>
        <v>28435042.164675135</v>
      </c>
      <c r="F8" s="33">
        <f>+F11+F15+F19+F29+F34+F49+F53+F57+F63+F145+F149+F154+F161+F211+F215+F219+F223+F235+F239+F251+F259+F263+F267+F271+F275+F286+F290+F294</f>
        <v>57031064.050000004</v>
      </c>
      <c r="G8" s="33">
        <f>+G11+G15+G19+G29+G34+G49+G53+G57+G63+G145+G149+G154+G161+G211+G215+G219+G223+G235+G239+G251+G259+G263+G267+G271+G275+G286+G290+G294</f>
        <v>3847291.6</v>
      </c>
      <c r="H8" s="33">
        <f>+H11+H15+H19+H29+H34+H49+H53+H57+H63+H145+H149+H154+H161+H211+H215+H219+H223+H235+H239+H251+H259+H263+H267+H271+H275+H286+H290+H294</f>
        <v>132272264.8</v>
      </c>
    </row>
    <row r="9" spans="1:8" ht="17.25" customHeight="1" x14ac:dyDescent="0.2">
      <c r="A9" s="31"/>
      <c r="B9" s="31"/>
      <c r="C9" s="32" t="s">
        <v>10</v>
      </c>
      <c r="D9" s="33"/>
      <c r="E9" s="33"/>
      <c r="F9" s="33"/>
      <c r="G9" s="33"/>
      <c r="H9" s="33"/>
    </row>
    <row r="10" spans="1:8" ht="17.25" customHeight="1" x14ac:dyDescent="0.2">
      <c r="A10" s="9"/>
      <c r="B10" s="9"/>
      <c r="C10" s="3"/>
      <c r="D10" s="2"/>
      <c r="E10" s="2"/>
      <c r="F10" s="2"/>
      <c r="G10" s="2"/>
      <c r="H10" s="2"/>
    </row>
    <row r="11" spans="1:8" s="22" customFormat="1" ht="45" customHeight="1" x14ac:dyDescent="0.2">
      <c r="A11" s="9"/>
      <c r="B11" s="34"/>
      <c r="C11" s="34" t="s">
        <v>52</v>
      </c>
      <c r="D11" s="1">
        <f>D13</f>
        <v>3762.5</v>
      </c>
      <c r="E11" s="1">
        <f t="shared" ref="E11:H11" si="0">E13</f>
        <v>0</v>
      </c>
      <c r="F11" s="1">
        <f t="shared" si="0"/>
        <v>0</v>
      </c>
      <c r="G11" s="1">
        <f t="shared" si="0"/>
        <v>0</v>
      </c>
      <c r="H11" s="1">
        <f t="shared" si="0"/>
        <v>3762.5</v>
      </c>
    </row>
    <row r="12" spans="1:8" s="22" customFormat="1" ht="17.25" customHeight="1" x14ac:dyDescent="0.2">
      <c r="A12" s="9"/>
      <c r="B12" s="9"/>
      <c r="C12" s="9" t="s">
        <v>11</v>
      </c>
      <c r="D12" s="2"/>
      <c r="E12" s="2"/>
      <c r="F12" s="2"/>
      <c r="G12" s="2"/>
      <c r="H12" s="2"/>
    </row>
    <row r="13" spans="1:8" s="6" customFormat="1" ht="59.25" customHeight="1" x14ac:dyDescent="0.2">
      <c r="A13" s="4">
        <v>1154</v>
      </c>
      <c r="B13" s="4">
        <v>31001</v>
      </c>
      <c r="C13" s="5" t="s">
        <v>67</v>
      </c>
      <c r="D13" s="1">
        <f>SUM(E13:H13)</f>
        <v>3762.5</v>
      </c>
      <c r="E13" s="1"/>
      <c r="F13" s="1"/>
      <c r="G13" s="1"/>
      <c r="H13" s="1">
        <v>3762.5</v>
      </c>
    </row>
    <row r="14" spans="1:8" ht="17.25" customHeight="1" x14ac:dyDescent="0.2">
      <c r="A14" s="9"/>
      <c r="B14" s="9"/>
      <c r="C14" s="3"/>
      <c r="D14" s="2"/>
      <c r="E14" s="2"/>
      <c r="F14" s="2"/>
      <c r="G14" s="2"/>
      <c r="H14" s="2"/>
    </row>
    <row r="15" spans="1:8" s="22" customFormat="1" ht="22.5" customHeight="1" x14ac:dyDescent="0.2">
      <c r="A15" s="9"/>
      <c r="B15" s="34"/>
      <c r="C15" s="34" t="s">
        <v>12</v>
      </c>
      <c r="D15" s="1">
        <f>D17</f>
        <v>72900</v>
      </c>
      <c r="E15" s="1">
        <f t="shared" ref="E15:H15" si="1">E17</f>
        <v>0</v>
      </c>
      <c r="F15" s="1">
        <f t="shared" si="1"/>
        <v>0</v>
      </c>
      <c r="G15" s="1">
        <f t="shared" si="1"/>
        <v>0</v>
      </c>
      <c r="H15" s="1">
        <f t="shared" si="1"/>
        <v>72900</v>
      </c>
    </row>
    <row r="16" spans="1:8" s="22" customFormat="1" ht="17.25" customHeight="1" x14ac:dyDescent="0.2">
      <c r="A16" s="9"/>
      <c r="B16" s="9"/>
      <c r="C16" s="9" t="s">
        <v>11</v>
      </c>
      <c r="D16" s="2"/>
      <c r="E16" s="2"/>
      <c r="F16" s="2"/>
      <c r="G16" s="2"/>
      <c r="H16" s="2"/>
    </row>
    <row r="17" spans="1:8" s="6" customFormat="1" ht="42" customHeight="1" x14ac:dyDescent="0.2">
      <c r="A17" s="4">
        <v>1024</v>
      </c>
      <c r="B17" s="4">
        <v>31001</v>
      </c>
      <c r="C17" s="5" t="s">
        <v>68</v>
      </c>
      <c r="D17" s="1">
        <f>SUM(E17:H17)</f>
        <v>72900</v>
      </c>
      <c r="E17" s="1"/>
      <c r="F17" s="1"/>
      <c r="G17" s="1"/>
      <c r="H17" s="1">
        <v>72900</v>
      </c>
    </row>
    <row r="18" spans="1:8" ht="17.25" customHeight="1" x14ac:dyDescent="0.2">
      <c r="A18" s="9"/>
      <c r="B18" s="9"/>
      <c r="C18" s="3"/>
      <c r="D18" s="2"/>
      <c r="E18" s="2"/>
      <c r="F18" s="2"/>
      <c r="G18" s="2"/>
      <c r="H18" s="2"/>
    </row>
    <row r="19" spans="1:8" s="22" customFormat="1" ht="22.5" customHeight="1" x14ac:dyDescent="0.2">
      <c r="A19" s="9"/>
      <c r="B19" s="34"/>
      <c r="C19" s="34" t="s">
        <v>13</v>
      </c>
      <c r="D19" s="1">
        <f>SUM(D21:D27)</f>
        <v>57310</v>
      </c>
      <c r="E19" s="1">
        <f t="shared" ref="E19:G19" si="2">SUM(E21:E27)</f>
        <v>0</v>
      </c>
      <c r="F19" s="1">
        <f t="shared" si="2"/>
        <v>0</v>
      </c>
      <c r="G19" s="1">
        <f t="shared" si="2"/>
        <v>0</v>
      </c>
      <c r="H19" s="1">
        <f>SUM(H21:H27)</f>
        <v>57310</v>
      </c>
    </row>
    <row r="20" spans="1:8" s="22" customFormat="1" ht="17.25" customHeight="1" x14ac:dyDescent="0.2">
      <c r="A20" s="9"/>
      <c r="B20" s="9"/>
      <c r="C20" s="9" t="s">
        <v>11</v>
      </c>
      <c r="D20" s="2"/>
      <c r="E20" s="2"/>
      <c r="F20" s="2"/>
      <c r="G20" s="2"/>
      <c r="H20" s="2"/>
    </row>
    <row r="21" spans="1:8" s="22" customFormat="1" ht="80.25" customHeight="1" x14ac:dyDescent="0.2">
      <c r="A21" s="4">
        <v>1136</v>
      </c>
      <c r="B21" s="4">
        <v>31002</v>
      </c>
      <c r="C21" s="5" t="s">
        <v>69</v>
      </c>
      <c r="D21" s="1">
        <f t="shared" ref="D21:D27" si="3">SUM(E21:H21)</f>
        <v>25000</v>
      </c>
      <c r="E21" s="1"/>
      <c r="F21" s="1"/>
      <c r="G21" s="1"/>
      <c r="H21" s="1">
        <v>25000</v>
      </c>
    </row>
    <row r="22" spans="1:8" s="22" customFormat="1" ht="80.25" customHeight="1" x14ac:dyDescent="0.2">
      <c r="A22" s="4">
        <v>1213</v>
      </c>
      <c r="B22" s="4">
        <v>31001</v>
      </c>
      <c r="C22" s="5" t="s">
        <v>70</v>
      </c>
      <c r="D22" s="1">
        <f t="shared" si="3"/>
        <v>3000</v>
      </c>
      <c r="E22" s="1"/>
      <c r="F22" s="1"/>
      <c r="G22" s="1"/>
      <c r="H22" s="1">
        <v>3000</v>
      </c>
    </row>
    <row r="23" spans="1:8" s="22" customFormat="1" ht="80.25" customHeight="1" x14ac:dyDescent="0.2">
      <c r="A23" s="4">
        <v>1213</v>
      </c>
      <c r="B23" s="4">
        <v>31002</v>
      </c>
      <c r="C23" s="5" t="s">
        <v>75</v>
      </c>
      <c r="D23" s="1">
        <f t="shared" si="3"/>
        <v>2550</v>
      </c>
      <c r="E23" s="1"/>
      <c r="F23" s="1"/>
      <c r="G23" s="1"/>
      <c r="H23" s="1">
        <v>2550</v>
      </c>
    </row>
    <row r="24" spans="1:8" s="22" customFormat="1" ht="80.25" customHeight="1" x14ac:dyDescent="0.2">
      <c r="A24" s="4">
        <v>1213</v>
      </c>
      <c r="B24" s="4">
        <v>31003</v>
      </c>
      <c r="C24" s="5" t="s">
        <v>74</v>
      </c>
      <c r="D24" s="1">
        <f t="shared" si="3"/>
        <v>8000</v>
      </c>
      <c r="E24" s="1"/>
      <c r="F24" s="1"/>
      <c r="G24" s="1"/>
      <c r="H24" s="1">
        <v>8000</v>
      </c>
    </row>
    <row r="25" spans="1:8" s="22" customFormat="1" ht="80.25" customHeight="1" x14ac:dyDescent="0.2">
      <c r="A25" s="4">
        <v>1213</v>
      </c>
      <c r="B25" s="4">
        <v>31004</v>
      </c>
      <c r="C25" s="5" t="s">
        <v>73</v>
      </c>
      <c r="D25" s="1">
        <f t="shared" si="3"/>
        <v>3100</v>
      </c>
      <c r="E25" s="1"/>
      <c r="F25" s="1"/>
      <c r="G25" s="1"/>
      <c r="H25" s="1">
        <v>3100</v>
      </c>
    </row>
    <row r="26" spans="1:8" s="22" customFormat="1" ht="80.25" customHeight="1" x14ac:dyDescent="0.2">
      <c r="A26" s="4">
        <v>1213</v>
      </c>
      <c r="B26" s="4">
        <v>31005</v>
      </c>
      <c r="C26" s="5" t="s">
        <v>72</v>
      </c>
      <c r="D26" s="1">
        <f t="shared" si="3"/>
        <v>13000</v>
      </c>
      <c r="E26" s="1"/>
      <c r="F26" s="1"/>
      <c r="G26" s="1"/>
      <c r="H26" s="1">
        <v>13000</v>
      </c>
    </row>
    <row r="27" spans="1:8" s="22" customFormat="1" ht="80.25" customHeight="1" x14ac:dyDescent="0.2">
      <c r="A27" s="4">
        <v>1213</v>
      </c>
      <c r="B27" s="4">
        <v>31006</v>
      </c>
      <c r="C27" s="5" t="s">
        <v>71</v>
      </c>
      <c r="D27" s="1">
        <f t="shared" si="3"/>
        <v>2660</v>
      </c>
      <c r="E27" s="1"/>
      <c r="F27" s="1"/>
      <c r="G27" s="1"/>
      <c r="H27" s="1">
        <v>2660</v>
      </c>
    </row>
    <row r="28" spans="1:8" s="6" customFormat="1" ht="18.75" customHeight="1" x14ac:dyDescent="0.2">
      <c r="A28" s="4"/>
      <c r="B28" s="4"/>
      <c r="C28" s="5"/>
      <c r="D28" s="1"/>
      <c r="E28" s="1"/>
      <c r="F28" s="1"/>
      <c r="G28" s="1"/>
      <c r="H28" s="1"/>
    </row>
    <row r="29" spans="1:8" s="22" customFormat="1" ht="17.25" customHeight="1" x14ac:dyDescent="0.2">
      <c r="A29" s="9"/>
      <c r="B29" s="34"/>
      <c r="C29" s="34" t="s">
        <v>77</v>
      </c>
      <c r="D29" s="1">
        <f>D31+D32</f>
        <v>370414.6</v>
      </c>
      <c r="E29" s="1">
        <f>E31+E32</f>
        <v>0</v>
      </c>
      <c r="F29" s="1">
        <f t="shared" ref="F29:H29" si="4">F31+F32</f>
        <v>0</v>
      </c>
      <c r="G29" s="1">
        <f t="shared" si="4"/>
        <v>0</v>
      </c>
      <c r="H29" s="1">
        <f t="shared" si="4"/>
        <v>370414.6</v>
      </c>
    </row>
    <row r="30" spans="1:8" s="22" customFormat="1" ht="17.25" customHeight="1" x14ac:dyDescent="0.2">
      <c r="A30" s="9"/>
      <c r="B30" s="9"/>
      <c r="C30" s="9" t="s">
        <v>11</v>
      </c>
      <c r="D30" s="2"/>
      <c r="E30" s="2"/>
      <c r="F30" s="2"/>
      <c r="G30" s="2"/>
      <c r="H30" s="2"/>
    </row>
    <row r="31" spans="1:8" s="6" customFormat="1" ht="60" customHeight="1" x14ac:dyDescent="0.2">
      <c r="A31" s="4">
        <v>1080</v>
      </c>
      <c r="B31" s="4">
        <v>31001</v>
      </c>
      <c r="C31" s="5" t="s">
        <v>78</v>
      </c>
      <c r="D31" s="1">
        <f>SUM(E31:H31)</f>
        <v>361914.6</v>
      </c>
      <c r="E31" s="1"/>
      <c r="F31" s="1"/>
      <c r="G31" s="1"/>
      <c r="H31" s="1">
        <v>361914.6</v>
      </c>
    </row>
    <row r="32" spans="1:8" s="6" customFormat="1" ht="60" customHeight="1" x14ac:dyDescent="0.2">
      <c r="A32" s="4">
        <v>1080</v>
      </c>
      <c r="B32" s="4">
        <v>31003</v>
      </c>
      <c r="C32" s="5" t="s">
        <v>218</v>
      </c>
      <c r="D32" s="1">
        <f>SUM(E32:H32)</f>
        <v>8500</v>
      </c>
      <c r="E32" s="1"/>
      <c r="F32" s="1"/>
      <c r="G32" s="1"/>
      <c r="H32" s="1">
        <v>8500</v>
      </c>
    </row>
    <row r="33" spans="1:8" s="6" customFormat="1" ht="17.25" customHeight="1" x14ac:dyDescent="0.2">
      <c r="A33" s="4"/>
      <c r="B33" s="4"/>
      <c r="C33" s="5"/>
      <c r="D33" s="1"/>
      <c r="E33" s="1"/>
      <c r="F33" s="1"/>
      <c r="G33" s="1"/>
      <c r="H33" s="1"/>
    </row>
    <row r="34" spans="1:8" s="6" customFormat="1" ht="44.25" customHeight="1" x14ac:dyDescent="0.2">
      <c r="A34" s="4"/>
      <c r="B34" s="4"/>
      <c r="C34" s="34" t="s">
        <v>47</v>
      </c>
      <c r="D34" s="1">
        <f>SUM(E34:H34)</f>
        <v>3767484.2</v>
      </c>
      <c r="E34" s="1">
        <f>E36+E39+E42+E43+E44+E45+E46+E47</f>
        <v>1771250</v>
      </c>
      <c r="F34" s="1">
        <f t="shared" ref="F34:H34" si="5">F36+F39+F42+F43+F44+F45+F46+F47</f>
        <v>1405152</v>
      </c>
      <c r="G34" s="1">
        <f t="shared" si="5"/>
        <v>167194</v>
      </c>
      <c r="H34" s="1">
        <f t="shared" si="5"/>
        <v>423888.2</v>
      </c>
    </row>
    <row r="35" spans="1:8" s="6" customFormat="1" ht="18.75" customHeight="1" x14ac:dyDescent="0.2">
      <c r="A35" s="4"/>
      <c r="B35" s="4"/>
      <c r="C35" s="9" t="s">
        <v>11</v>
      </c>
      <c r="D35" s="1"/>
      <c r="E35" s="1"/>
      <c r="F35" s="1"/>
      <c r="G35" s="1"/>
      <c r="H35" s="1"/>
    </row>
    <row r="36" spans="1:8" s="6" customFormat="1" ht="39.75" customHeight="1" x14ac:dyDescent="0.2">
      <c r="A36" s="4">
        <v>1228</v>
      </c>
      <c r="B36" s="4">
        <v>31001</v>
      </c>
      <c r="C36" s="35" t="s">
        <v>48</v>
      </c>
      <c r="D36" s="1">
        <f>SUM(E36:H36)</f>
        <v>1000000</v>
      </c>
      <c r="E36" s="1">
        <f>E38</f>
        <v>1000000</v>
      </c>
      <c r="F36" s="1">
        <f t="shared" ref="F36:H36" si="6">F38</f>
        <v>0</v>
      </c>
      <c r="G36" s="1">
        <f t="shared" si="6"/>
        <v>0</v>
      </c>
      <c r="H36" s="1">
        <f t="shared" si="6"/>
        <v>0</v>
      </c>
    </row>
    <row r="37" spans="1:8" s="6" customFormat="1" ht="23.25" customHeight="1" x14ac:dyDescent="0.2">
      <c r="A37" s="4"/>
      <c r="B37" s="4"/>
      <c r="C37" s="36" t="s">
        <v>11</v>
      </c>
      <c r="D37" s="1"/>
      <c r="E37" s="1"/>
      <c r="F37" s="1"/>
      <c r="G37" s="1"/>
      <c r="H37" s="1"/>
    </row>
    <row r="38" spans="1:8" s="6" customFormat="1" ht="111" customHeight="1" x14ac:dyDescent="0.2">
      <c r="A38" s="4"/>
      <c r="B38" s="4"/>
      <c r="C38" s="3" t="s">
        <v>153</v>
      </c>
      <c r="D38" s="1">
        <f>SUM(E38:H38)</f>
        <v>1000000</v>
      </c>
      <c r="E38" s="1">
        <v>1000000</v>
      </c>
      <c r="F38" s="1"/>
      <c r="G38" s="1"/>
      <c r="H38" s="1"/>
    </row>
    <row r="39" spans="1:8" s="6" customFormat="1" ht="39.75" customHeight="1" x14ac:dyDescent="0.2">
      <c r="A39" s="4">
        <v>1228</v>
      </c>
      <c r="B39" s="4">
        <v>31002</v>
      </c>
      <c r="C39" s="35" t="s">
        <v>51</v>
      </c>
      <c r="D39" s="1">
        <f>SUM(E39:H39)</f>
        <v>500000</v>
      </c>
      <c r="E39" s="1">
        <f>E41</f>
        <v>500000</v>
      </c>
      <c r="F39" s="1">
        <f t="shared" ref="F39:H39" si="7">F41</f>
        <v>0</v>
      </c>
      <c r="G39" s="1">
        <f t="shared" si="7"/>
        <v>0</v>
      </c>
      <c r="H39" s="1">
        <f t="shared" si="7"/>
        <v>0</v>
      </c>
    </row>
    <row r="40" spans="1:8" s="6" customFormat="1" ht="24.75" customHeight="1" x14ac:dyDescent="0.2">
      <c r="A40" s="4"/>
      <c r="B40" s="4"/>
      <c r="C40" s="36" t="s">
        <v>11</v>
      </c>
      <c r="D40" s="1"/>
      <c r="E40" s="1"/>
      <c r="F40" s="1"/>
      <c r="G40" s="1"/>
      <c r="H40" s="1"/>
    </row>
    <row r="41" spans="1:8" s="6" customFormat="1" ht="96" customHeight="1" x14ac:dyDescent="0.2">
      <c r="A41" s="4"/>
      <c r="B41" s="4"/>
      <c r="C41" s="3" t="s">
        <v>154</v>
      </c>
      <c r="D41" s="1">
        <f>SUM(E41:H41)</f>
        <v>500000</v>
      </c>
      <c r="E41" s="1">
        <v>500000</v>
      </c>
      <c r="F41" s="1"/>
      <c r="G41" s="1"/>
      <c r="H41" s="1"/>
    </row>
    <row r="42" spans="1:8" s="6" customFormat="1" ht="99.75" customHeight="1" x14ac:dyDescent="0.2">
      <c r="A42" s="4">
        <v>1120</v>
      </c>
      <c r="B42" s="4">
        <v>31001</v>
      </c>
      <c r="C42" s="35" t="s">
        <v>65</v>
      </c>
      <c r="D42" s="1">
        <f t="shared" ref="D42:D47" si="8">SUM(E42:H42)</f>
        <v>110000</v>
      </c>
      <c r="E42" s="1"/>
      <c r="F42" s="1"/>
      <c r="G42" s="1"/>
      <c r="H42" s="1">
        <v>110000</v>
      </c>
    </row>
    <row r="43" spans="1:8" s="6" customFormat="1" ht="90.75" customHeight="1" x14ac:dyDescent="0.2">
      <c r="A43" s="4">
        <v>1120</v>
      </c>
      <c r="B43" s="4">
        <v>31002</v>
      </c>
      <c r="C43" s="35" t="s">
        <v>102</v>
      </c>
      <c r="D43" s="1">
        <f t="shared" si="8"/>
        <v>268059.3</v>
      </c>
      <c r="E43" s="1">
        <v>0</v>
      </c>
      <c r="F43" s="1">
        <v>0</v>
      </c>
      <c r="G43" s="1">
        <v>0</v>
      </c>
      <c r="H43" s="1">
        <v>268059.3</v>
      </c>
    </row>
    <row r="44" spans="1:8" s="6" customFormat="1" ht="60.75" customHeight="1" x14ac:dyDescent="0.2">
      <c r="A44" s="4">
        <v>1120</v>
      </c>
      <c r="B44" s="4">
        <v>31003</v>
      </c>
      <c r="C44" s="35" t="s">
        <v>103</v>
      </c>
      <c r="D44" s="1">
        <f t="shared" si="8"/>
        <v>86944</v>
      </c>
      <c r="E44" s="1">
        <v>0</v>
      </c>
      <c r="F44" s="1">
        <v>0</v>
      </c>
      <c r="G44" s="1">
        <v>86944</v>
      </c>
      <c r="H44" s="1">
        <v>0</v>
      </c>
    </row>
    <row r="45" spans="1:8" s="6" customFormat="1" ht="60.75" customHeight="1" x14ac:dyDescent="0.2">
      <c r="A45" s="4">
        <v>1120</v>
      </c>
      <c r="B45" s="4">
        <v>31004</v>
      </c>
      <c r="C45" s="35" t="s">
        <v>104</v>
      </c>
      <c r="D45" s="1">
        <f t="shared" si="8"/>
        <v>1710000</v>
      </c>
      <c r="E45" s="1">
        <v>271250</v>
      </c>
      <c r="F45" s="1">
        <v>1358500</v>
      </c>
      <c r="G45" s="1">
        <v>80250</v>
      </c>
      <c r="H45" s="1">
        <v>0</v>
      </c>
    </row>
    <row r="46" spans="1:8" s="6" customFormat="1" ht="80.25" customHeight="1" x14ac:dyDescent="0.2">
      <c r="A46" s="4">
        <v>1120</v>
      </c>
      <c r="B46" s="4">
        <v>31005</v>
      </c>
      <c r="C46" s="35" t="s">
        <v>101</v>
      </c>
      <c r="D46" s="1">
        <f t="shared" si="8"/>
        <v>52480.9</v>
      </c>
      <c r="E46" s="1">
        <v>0</v>
      </c>
      <c r="F46" s="1">
        <v>46652</v>
      </c>
      <c r="G46" s="1">
        <v>0</v>
      </c>
      <c r="H46" s="1">
        <v>5828.9</v>
      </c>
    </row>
    <row r="47" spans="1:8" s="6" customFormat="1" ht="60.75" customHeight="1" x14ac:dyDescent="0.2">
      <c r="A47" s="4">
        <v>1182</v>
      </c>
      <c r="B47" s="4">
        <v>31001</v>
      </c>
      <c r="C47" s="35" t="s">
        <v>66</v>
      </c>
      <c r="D47" s="1">
        <f t="shared" si="8"/>
        <v>40000</v>
      </c>
      <c r="E47" s="1">
        <v>0</v>
      </c>
      <c r="F47" s="1">
        <v>0</v>
      </c>
      <c r="G47" s="1">
        <v>0</v>
      </c>
      <c r="H47" s="1">
        <v>40000</v>
      </c>
    </row>
    <row r="48" spans="1:8" s="6" customFormat="1" ht="24.75" customHeight="1" x14ac:dyDescent="0.2">
      <c r="A48" s="4"/>
      <c r="B48" s="4"/>
      <c r="C48" s="35"/>
      <c r="D48" s="1"/>
      <c r="E48" s="1"/>
      <c r="F48" s="1"/>
      <c r="G48" s="1"/>
      <c r="H48" s="1"/>
    </row>
    <row r="49" spans="1:8" s="22" customFormat="1" ht="34.5" x14ac:dyDescent="0.2">
      <c r="A49" s="9"/>
      <c r="B49" s="34"/>
      <c r="C49" s="34" t="s">
        <v>219</v>
      </c>
      <c r="D49" s="1">
        <f>D51</f>
        <v>38900</v>
      </c>
      <c r="E49" s="1">
        <f t="shared" ref="E49:H49" si="9">E51</f>
        <v>0</v>
      </c>
      <c r="F49" s="1">
        <f t="shared" si="9"/>
        <v>0</v>
      </c>
      <c r="G49" s="1">
        <f t="shared" si="9"/>
        <v>0</v>
      </c>
      <c r="H49" s="1">
        <f t="shared" si="9"/>
        <v>38900</v>
      </c>
    </row>
    <row r="50" spans="1:8" s="22" customFormat="1" ht="17.25" customHeight="1" x14ac:dyDescent="0.2">
      <c r="A50" s="9"/>
      <c r="B50" s="9"/>
      <c r="C50" s="9" t="s">
        <v>11</v>
      </c>
      <c r="D50" s="2"/>
      <c r="E50" s="2"/>
      <c r="F50" s="2"/>
      <c r="G50" s="2"/>
      <c r="H50" s="2"/>
    </row>
    <row r="51" spans="1:8" s="22" customFormat="1" ht="70.5" customHeight="1" x14ac:dyDescent="0.2">
      <c r="A51" s="4">
        <v>1061</v>
      </c>
      <c r="B51" s="4">
        <v>31001</v>
      </c>
      <c r="C51" s="35" t="s">
        <v>220</v>
      </c>
      <c r="D51" s="1">
        <f t="shared" ref="D51" si="10">SUM(E51:H51)</f>
        <v>38900</v>
      </c>
      <c r="E51" s="1">
        <v>0</v>
      </c>
      <c r="F51" s="1">
        <v>0</v>
      </c>
      <c r="G51" s="1">
        <v>0</v>
      </c>
      <c r="H51" s="1">
        <v>38900</v>
      </c>
    </row>
    <row r="52" spans="1:8" s="6" customFormat="1" ht="24.75" customHeight="1" x14ac:dyDescent="0.2">
      <c r="A52" s="4"/>
      <c r="B52" s="4"/>
      <c r="C52" s="35"/>
      <c r="D52" s="1"/>
      <c r="E52" s="1"/>
      <c r="F52" s="1"/>
      <c r="G52" s="1"/>
      <c r="H52" s="1"/>
    </row>
    <row r="53" spans="1:8" s="22" customFormat="1" ht="24.75" customHeight="1" x14ac:dyDescent="0.2">
      <c r="A53" s="9"/>
      <c r="B53" s="34"/>
      <c r="C53" s="34" t="s">
        <v>79</v>
      </c>
      <c r="D53" s="1">
        <f>D55</f>
        <v>34671</v>
      </c>
      <c r="E53" s="1">
        <f t="shared" ref="E53:H53" si="11">E55</f>
        <v>0</v>
      </c>
      <c r="F53" s="1">
        <f t="shared" si="11"/>
        <v>0</v>
      </c>
      <c r="G53" s="1">
        <f t="shared" si="11"/>
        <v>0</v>
      </c>
      <c r="H53" s="1">
        <f t="shared" si="11"/>
        <v>34671</v>
      </c>
    </row>
    <row r="54" spans="1:8" s="22" customFormat="1" ht="17.25" customHeight="1" x14ac:dyDescent="0.2">
      <c r="A54" s="9"/>
      <c r="B54" s="9"/>
      <c r="C54" s="9" t="s">
        <v>11</v>
      </c>
      <c r="D54" s="2"/>
      <c r="E54" s="2"/>
      <c r="F54" s="2"/>
      <c r="G54" s="2"/>
      <c r="H54" s="2"/>
    </row>
    <row r="55" spans="1:8" s="6" customFormat="1" ht="59.25" customHeight="1" x14ac:dyDescent="0.2">
      <c r="A55" s="4">
        <v>1108</v>
      </c>
      <c r="B55" s="4">
        <v>31001</v>
      </c>
      <c r="C55" s="5" t="s">
        <v>80</v>
      </c>
      <c r="D55" s="1">
        <f>SUM(E55:H55)</f>
        <v>34671</v>
      </c>
      <c r="E55" s="1"/>
      <c r="F55" s="1"/>
      <c r="G55" s="1"/>
      <c r="H55" s="1">
        <v>34671</v>
      </c>
    </row>
    <row r="56" spans="1:8" ht="17.25" customHeight="1" x14ac:dyDescent="0.2">
      <c r="A56" s="9"/>
      <c r="B56" s="9"/>
      <c r="C56" s="3"/>
      <c r="D56" s="2"/>
      <c r="E56" s="2"/>
      <c r="F56" s="2"/>
      <c r="G56" s="2"/>
      <c r="H56" s="2"/>
    </row>
    <row r="57" spans="1:8" s="22" customFormat="1" ht="47.25" customHeight="1" x14ac:dyDescent="0.2">
      <c r="A57" s="9"/>
      <c r="B57" s="34"/>
      <c r="C57" s="34" t="s">
        <v>38</v>
      </c>
      <c r="D57" s="1">
        <f>SUM(E57:H57)</f>
        <v>608749.4</v>
      </c>
      <c r="E57" s="1">
        <f>SUM(E59:E61)</f>
        <v>0</v>
      </c>
      <c r="F57" s="1">
        <f t="shared" ref="F57:G57" si="12">SUM(F59:F61)</f>
        <v>0</v>
      </c>
      <c r="G57" s="1">
        <f t="shared" si="12"/>
        <v>188532.7</v>
      </c>
      <c r="H57" s="1">
        <f>SUM(H59:H61)</f>
        <v>420216.7</v>
      </c>
    </row>
    <row r="58" spans="1:8" s="22" customFormat="1" ht="17.25" customHeight="1" x14ac:dyDescent="0.2">
      <c r="A58" s="9"/>
      <c r="B58" s="9"/>
      <c r="C58" s="9" t="s">
        <v>11</v>
      </c>
      <c r="D58" s="2"/>
      <c r="E58" s="2"/>
      <c r="F58" s="2"/>
      <c r="G58" s="2"/>
      <c r="H58" s="2"/>
    </row>
    <row r="59" spans="1:8" s="6" customFormat="1" ht="61.5" customHeight="1" x14ac:dyDescent="0.2">
      <c r="A59" s="4">
        <v>1071</v>
      </c>
      <c r="B59" s="4">
        <v>31001</v>
      </c>
      <c r="C59" s="5" t="s">
        <v>83</v>
      </c>
      <c r="D59" s="1">
        <f>SUM(E59:H59)</f>
        <v>7205</v>
      </c>
      <c r="E59" s="1"/>
      <c r="F59" s="1"/>
      <c r="G59" s="1"/>
      <c r="H59" s="1">
        <v>7205</v>
      </c>
    </row>
    <row r="60" spans="1:8" s="6" customFormat="1" ht="46.5" customHeight="1" x14ac:dyDescent="0.2">
      <c r="A60" s="4">
        <v>1173</v>
      </c>
      <c r="B60" s="4">
        <v>32001</v>
      </c>
      <c r="C60" s="5" t="s">
        <v>14</v>
      </c>
      <c r="D60" s="1">
        <f>SUM(E60:H60)</f>
        <v>413011.7</v>
      </c>
      <c r="E60" s="1"/>
      <c r="F60" s="1"/>
      <c r="G60" s="1"/>
      <c r="H60" s="1">
        <v>413011.7</v>
      </c>
    </row>
    <row r="61" spans="1:8" s="6" customFormat="1" ht="46.5" customHeight="1" x14ac:dyDescent="0.2">
      <c r="A61" s="4">
        <v>1173</v>
      </c>
      <c r="B61" s="4">
        <v>32002</v>
      </c>
      <c r="C61" s="5" t="s">
        <v>40</v>
      </c>
      <c r="D61" s="1">
        <f>SUM(E61:H61)</f>
        <v>188532.7</v>
      </c>
      <c r="E61" s="1"/>
      <c r="F61" s="1"/>
      <c r="G61" s="1">
        <v>188532.7</v>
      </c>
      <c r="H61" s="1"/>
    </row>
    <row r="62" spans="1:8" ht="17.25" customHeight="1" x14ac:dyDescent="0.2">
      <c r="A62" s="9"/>
      <c r="B62" s="9"/>
      <c r="C62" s="3"/>
      <c r="D62" s="2"/>
      <c r="E62" s="2"/>
      <c r="F62" s="2"/>
      <c r="G62" s="2"/>
      <c r="H62" s="2"/>
    </row>
    <row r="63" spans="1:8" s="22" customFormat="1" ht="51.75" customHeight="1" x14ac:dyDescent="0.2">
      <c r="A63" s="9"/>
      <c r="B63" s="34"/>
      <c r="C63" s="34" t="s">
        <v>39</v>
      </c>
      <c r="D63" s="1">
        <f>SUM(E63:H63)</f>
        <v>24382321.814675137</v>
      </c>
      <c r="E63" s="1">
        <f>SUM(E65+E70+E84+E87+E88+E89+E90+E92+E95+E100+E104+E105+E108+E112+E113+E116+E136+E143)</f>
        <v>18941161.864675138</v>
      </c>
      <c r="F63" s="1">
        <f>SUM(F65+F70+F84+F87+F88+F89+F90+F92+F95+F100+F104+F105+F108+F112+F113+F116+F136+F143)</f>
        <v>3012300.45</v>
      </c>
      <c r="G63" s="1">
        <f>SUM(G65+G70+G84+G87+G88+G89+G90+G92+G95+G100+G104+G105+G108+G112+G113+G116+G136+G143)</f>
        <v>33691.699999999997</v>
      </c>
      <c r="H63" s="1">
        <f>SUM(H65+H70+H84+H87+H88+H89+H90+H91+H92+H95+H100+H104+H105+H108+H112+H113+H116+H136+H143)</f>
        <v>2395167.7999999998</v>
      </c>
    </row>
    <row r="64" spans="1:8" s="22" customFormat="1" ht="17.25" customHeight="1" x14ac:dyDescent="0.2">
      <c r="A64" s="9"/>
      <c r="B64" s="9"/>
      <c r="C64" s="9" t="s">
        <v>11</v>
      </c>
      <c r="D64" s="2"/>
      <c r="E64" s="2"/>
      <c r="F64" s="2"/>
      <c r="G64" s="2"/>
      <c r="H64" s="2"/>
    </row>
    <row r="65" spans="1:8" s="6" customFormat="1" ht="98.25" customHeight="1" x14ac:dyDescent="0.2">
      <c r="A65" s="4">
        <v>1045</v>
      </c>
      <c r="B65" s="4">
        <v>32001</v>
      </c>
      <c r="C65" s="5" t="s">
        <v>15</v>
      </c>
      <c r="D65" s="7">
        <f>SUM(E65:H65)</f>
        <v>1173974</v>
      </c>
      <c r="E65" s="7">
        <f>SUM(E67:E69)</f>
        <v>0</v>
      </c>
      <c r="F65" s="7">
        <f t="shared" ref="F65:H65" si="13">SUM(F67:F69)</f>
        <v>1148324.6000000001</v>
      </c>
      <c r="G65" s="7">
        <f t="shared" si="13"/>
        <v>25649.4</v>
      </c>
      <c r="H65" s="7">
        <f t="shared" si="13"/>
        <v>0</v>
      </c>
    </row>
    <row r="66" spans="1:8" s="6" customFormat="1" ht="26.25" customHeight="1" x14ac:dyDescent="0.2">
      <c r="A66" s="4"/>
      <c r="B66" s="4"/>
      <c r="C66" s="9" t="s">
        <v>11</v>
      </c>
      <c r="D66" s="7"/>
      <c r="E66" s="7"/>
      <c r="F66" s="8"/>
      <c r="G66" s="7"/>
      <c r="H66" s="7"/>
    </row>
    <row r="67" spans="1:8" s="6" customFormat="1" ht="78.75" customHeight="1" x14ac:dyDescent="0.2">
      <c r="A67" s="4"/>
      <c r="B67" s="4"/>
      <c r="C67" s="3" t="s">
        <v>105</v>
      </c>
      <c r="D67" s="10">
        <f t="shared" ref="D67:D112" si="14">SUM(E67:H67)</f>
        <v>547195.80000000005</v>
      </c>
      <c r="E67" s="10"/>
      <c r="F67" s="11">
        <v>547195.80000000005</v>
      </c>
      <c r="G67" s="10"/>
      <c r="H67" s="10"/>
    </row>
    <row r="68" spans="1:8" s="6" customFormat="1" ht="76.5" customHeight="1" x14ac:dyDescent="0.2">
      <c r="A68" s="4"/>
      <c r="B68" s="4"/>
      <c r="C68" s="3" t="s">
        <v>106</v>
      </c>
      <c r="D68" s="10">
        <f t="shared" si="14"/>
        <v>601128.80000000005</v>
      </c>
      <c r="E68" s="10"/>
      <c r="F68" s="11">
        <v>601128.80000000005</v>
      </c>
      <c r="G68" s="10"/>
      <c r="H68" s="10"/>
    </row>
    <row r="69" spans="1:8" s="6" customFormat="1" ht="57.75" customHeight="1" x14ac:dyDescent="0.2">
      <c r="A69" s="4"/>
      <c r="B69" s="4"/>
      <c r="C69" s="3" t="s">
        <v>107</v>
      </c>
      <c r="D69" s="10">
        <f t="shared" si="14"/>
        <v>25649.4</v>
      </c>
      <c r="E69" s="10"/>
      <c r="F69" s="11"/>
      <c r="G69" s="10">
        <v>25649.4</v>
      </c>
      <c r="H69" s="10"/>
    </row>
    <row r="70" spans="1:8" s="6" customFormat="1" ht="39" customHeight="1" x14ac:dyDescent="0.2">
      <c r="A70" s="4">
        <v>1075</v>
      </c>
      <c r="B70" s="4">
        <v>21001</v>
      </c>
      <c r="C70" s="5" t="s">
        <v>17</v>
      </c>
      <c r="D70" s="1">
        <f t="shared" ref="D70:E70" si="15">D72</f>
        <v>108130.5</v>
      </c>
      <c r="E70" s="1">
        <f t="shared" si="15"/>
        <v>0</v>
      </c>
      <c r="F70" s="1">
        <f>F72</f>
        <v>108130.5</v>
      </c>
      <c r="G70" s="1">
        <f t="shared" ref="G70:H70" si="16">G72</f>
        <v>0</v>
      </c>
      <c r="H70" s="1">
        <f t="shared" si="16"/>
        <v>0</v>
      </c>
    </row>
    <row r="71" spans="1:8" s="6" customFormat="1" ht="27.75" customHeight="1" x14ac:dyDescent="0.2">
      <c r="A71" s="4"/>
      <c r="B71" s="4"/>
      <c r="C71" s="3" t="s">
        <v>11</v>
      </c>
      <c r="D71" s="7"/>
      <c r="E71" s="1"/>
      <c r="F71" s="1"/>
      <c r="G71" s="1"/>
      <c r="H71" s="1"/>
    </row>
    <row r="72" spans="1:8" s="6" customFormat="1" ht="24.75" customHeight="1" x14ac:dyDescent="0.2">
      <c r="A72" s="4"/>
      <c r="B72" s="4"/>
      <c r="C72" s="37" t="s">
        <v>165</v>
      </c>
      <c r="D72" s="7">
        <f>D74+D76+D79+D81</f>
        <v>108130.5</v>
      </c>
      <c r="E72" s="1">
        <f>E74+E76+E79+E81</f>
        <v>0</v>
      </c>
      <c r="F72" s="1">
        <f>F74+F76+F79+F81</f>
        <v>108130.5</v>
      </c>
      <c r="G72" s="1">
        <f t="shared" ref="G72:H72" si="17">G74+G76+G79+G81</f>
        <v>0</v>
      </c>
      <c r="H72" s="1">
        <f t="shared" si="17"/>
        <v>0</v>
      </c>
    </row>
    <row r="73" spans="1:8" s="6" customFormat="1" x14ac:dyDescent="0.2">
      <c r="A73" s="4"/>
      <c r="B73" s="4"/>
      <c r="C73" s="38" t="s">
        <v>166</v>
      </c>
      <c r="D73" s="7"/>
      <c r="E73" s="1"/>
      <c r="F73" s="1"/>
      <c r="G73" s="1"/>
      <c r="H73" s="1"/>
    </row>
    <row r="74" spans="1:8" s="6" customFormat="1" ht="24.75" customHeight="1" x14ac:dyDescent="0.2">
      <c r="A74" s="4"/>
      <c r="B74" s="4"/>
      <c r="C74" s="15" t="s">
        <v>167</v>
      </c>
      <c r="D74" s="7">
        <f>SUM(E74:H74)</f>
        <v>18000</v>
      </c>
      <c r="E74" s="1">
        <f>E75</f>
        <v>0</v>
      </c>
      <c r="F74" s="1">
        <f>F75</f>
        <v>18000</v>
      </c>
      <c r="G74" s="1">
        <f t="shared" ref="G74:H74" si="18">G75</f>
        <v>0</v>
      </c>
      <c r="H74" s="1">
        <f t="shared" si="18"/>
        <v>0</v>
      </c>
    </row>
    <row r="75" spans="1:8" s="6" customFormat="1" ht="54.75" customHeight="1" x14ac:dyDescent="0.2">
      <c r="A75" s="4"/>
      <c r="B75" s="4"/>
      <c r="C75" s="3" t="s">
        <v>168</v>
      </c>
      <c r="D75" s="10">
        <f>SUM(E75:H75)</f>
        <v>18000</v>
      </c>
      <c r="E75" s="1"/>
      <c r="F75" s="2">
        <v>18000</v>
      </c>
      <c r="G75" s="1"/>
      <c r="H75" s="1"/>
    </row>
    <row r="76" spans="1:8" s="6" customFormat="1" ht="28.5" customHeight="1" x14ac:dyDescent="0.2">
      <c r="A76" s="4"/>
      <c r="B76" s="4"/>
      <c r="C76" s="15" t="s">
        <v>169</v>
      </c>
      <c r="D76" s="7">
        <f>D77+D78</f>
        <v>44128.5</v>
      </c>
      <c r="E76" s="1">
        <f>E77+E78</f>
        <v>0</v>
      </c>
      <c r="F76" s="1">
        <f>F77+F78</f>
        <v>44128.5</v>
      </c>
      <c r="G76" s="1">
        <f t="shared" ref="G76:H76" si="19">G77+G78</f>
        <v>0</v>
      </c>
      <c r="H76" s="1">
        <f t="shared" si="19"/>
        <v>0</v>
      </c>
    </row>
    <row r="77" spans="1:8" s="6" customFormat="1" ht="61.5" customHeight="1" x14ac:dyDescent="0.2">
      <c r="A77" s="4"/>
      <c r="B77" s="4"/>
      <c r="C77" s="16" t="s">
        <v>170</v>
      </c>
      <c r="D77" s="10">
        <f>SUM(E77:H77)</f>
        <v>30128.5</v>
      </c>
      <c r="E77" s="1"/>
      <c r="F77" s="2">
        <v>30128.5</v>
      </c>
      <c r="G77" s="1"/>
      <c r="H77" s="1"/>
    </row>
    <row r="78" spans="1:8" s="6" customFormat="1" ht="44.25" customHeight="1" x14ac:dyDescent="0.2">
      <c r="A78" s="4"/>
      <c r="B78" s="4"/>
      <c r="C78" s="16" t="s">
        <v>171</v>
      </c>
      <c r="D78" s="10">
        <f>SUM(E78:H78)</f>
        <v>14000</v>
      </c>
      <c r="E78" s="1"/>
      <c r="F78" s="2">
        <v>14000</v>
      </c>
      <c r="G78" s="1"/>
      <c r="H78" s="1"/>
    </row>
    <row r="79" spans="1:8" s="6" customFormat="1" ht="29.25" customHeight="1" x14ac:dyDescent="0.2">
      <c r="A79" s="4"/>
      <c r="B79" s="4"/>
      <c r="C79" s="15" t="s">
        <v>172</v>
      </c>
      <c r="D79" s="7">
        <f>SUM(E79:H79)</f>
        <v>13000</v>
      </c>
      <c r="E79" s="1">
        <f>E80</f>
        <v>0</v>
      </c>
      <c r="F79" s="1">
        <f>F80</f>
        <v>13000</v>
      </c>
      <c r="G79" s="1">
        <f t="shared" ref="G79:H79" si="20">G80</f>
        <v>0</v>
      </c>
      <c r="H79" s="1">
        <f t="shared" si="20"/>
        <v>0</v>
      </c>
    </row>
    <row r="80" spans="1:8" s="6" customFormat="1" ht="46.5" customHeight="1" x14ac:dyDescent="0.3">
      <c r="A80" s="4"/>
      <c r="B80" s="4"/>
      <c r="C80" s="16" t="s">
        <v>173</v>
      </c>
      <c r="D80" s="2">
        <f>SUM(E80:H80)</f>
        <v>13000</v>
      </c>
      <c r="E80" s="17"/>
      <c r="F80" s="2">
        <v>13000</v>
      </c>
      <c r="G80" s="17"/>
      <c r="H80" s="17"/>
    </row>
    <row r="81" spans="1:8" s="6" customFormat="1" ht="33" customHeight="1" x14ac:dyDescent="0.2">
      <c r="A81" s="4"/>
      <c r="B81" s="4"/>
      <c r="C81" s="15" t="s">
        <v>174</v>
      </c>
      <c r="D81" s="7">
        <f>SUM(D82:D83)</f>
        <v>33002</v>
      </c>
      <c r="E81" s="1">
        <f>E82+E83</f>
        <v>0</v>
      </c>
      <c r="F81" s="1">
        <f>F82+F83</f>
        <v>33002</v>
      </c>
      <c r="G81" s="1">
        <f t="shared" ref="G81:H81" si="21">G82+G83</f>
        <v>0</v>
      </c>
      <c r="H81" s="1">
        <f t="shared" si="21"/>
        <v>0</v>
      </c>
    </row>
    <row r="82" spans="1:8" s="6" customFormat="1" ht="42" customHeight="1" x14ac:dyDescent="0.3">
      <c r="A82" s="4"/>
      <c r="B82" s="4"/>
      <c r="C82" s="16" t="s">
        <v>176</v>
      </c>
      <c r="D82" s="2">
        <f>SUM(E82:H82)</f>
        <v>15002</v>
      </c>
      <c r="E82" s="17"/>
      <c r="F82" s="2">
        <v>15002</v>
      </c>
      <c r="G82" s="17"/>
      <c r="H82" s="17"/>
    </row>
    <row r="83" spans="1:8" s="6" customFormat="1" ht="63" customHeight="1" x14ac:dyDescent="0.3">
      <c r="A83" s="4"/>
      <c r="B83" s="4"/>
      <c r="C83" s="16" t="s">
        <v>175</v>
      </c>
      <c r="D83" s="2">
        <f>SUM(E83:H83)</f>
        <v>18000</v>
      </c>
      <c r="E83" s="17"/>
      <c r="F83" s="2">
        <v>18000</v>
      </c>
      <c r="G83" s="17"/>
      <c r="H83" s="17"/>
    </row>
    <row r="84" spans="1:8" s="6" customFormat="1" ht="78.75" customHeight="1" x14ac:dyDescent="0.2">
      <c r="A84" s="4">
        <v>1111</v>
      </c>
      <c r="B84" s="4">
        <v>32001</v>
      </c>
      <c r="C84" s="5" t="s">
        <v>152</v>
      </c>
      <c r="D84" s="7">
        <f t="shared" si="14"/>
        <v>472970.10000000003</v>
      </c>
      <c r="E84" s="1">
        <f>E86</f>
        <v>0</v>
      </c>
      <c r="F84" s="1">
        <f t="shared" ref="F84:H84" si="22">F86</f>
        <v>472970.10000000003</v>
      </c>
      <c r="G84" s="1">
        <f t="shared" si="22"/>
        <v>0</v>
      </c>
      <c r="H84" s="1">
        <f t="shared" si="22"/>
        <v>0</v>
      </c>
    </row>
    <row r="85" spans="1:8" s="6" customFormat="1" ht="26.25" customHeight="1" x14ac:dyDescent="0.2">
      <c r="A85" s="4"/>
      <c r="B85" s="4"/>
      <c r="C85" s="3" t="s">
        <v>11</v>
      </c>
      <c r="D85" s="7"/>
      <c r="E85" s="1"/>
      <c r="F85" s="1"/>
      <c r="G85" s="1"/>
      <c r="H85" s="1"/>
    </row>
    <row r="86" spans="1:8" s="6" customFormat="1" ht="54" customHeight="1" x14ac:dyDescent="0.2">
      <c r="A86" s="4"/>
      <c r="B86" s="4"/>
      <c r="C86" s="3" t="s">
        <v>108</v>
      </c>
      <c r="D86" s="10">
        <f t="shared" si="14"/>
        <v>472970.10000000003</v>
      </c>
      <c r="E86" s="2"/>
      <c r="F86" s="2">
        <v>472970.10000000003</v>
      </c>
      <c r="G86" s="1"/>
      <c r="H86" s="1"/>
    </row>
    <row r="87" spans="1:8" s="6" customFormat="1" ht="43.5" customHeight="1" x14ac:dyDescent="0.2">
      <c r="A87" s="4">
        <v>1124</v>
      </c>
      <c r="B87" s="4">
        <v>32001</v>
      </c>
      <c r="C87" s="5" t="s">
        <v>18</v>
      </c>
      <c r="D87" s="7">
        <f t="shared" si="14"/>
        <v>7247.6</v>
      </c>
      <c r="E87" s="1"/>
      <c r="F87" s="1"/>
      <c r="G87" s="1"/>
      <c r="H87" s="1">
        <v>7247.6</v>
      </c>
    </row>
    <row r="88" spans="1:8" s="6" customFormat="1" ht="102" customHeight="1" x14ac:dyDescent="0.2">
      <c r="A88" s="4">
        <v>1130</v>
      </c>
      <c r="B88" s="4">
        <v>31001</v>
      </c>
      <c r="C88" s="5" t="s">
        <v>53</v>
      </c>
      <c r="D88" s="7">
        <f t="shared" si="14"/>
        <v>35205.699999999997</v>
      </c>
      <c r="E88" s="1"/>
      <c r="F88" s="1"/>
      <c r="G88" s="1"/>
      <c r="H88" s="1">
        <f>5085.7+30120</f>
        <v>35205.699999999997</v>
      </c>
    </row>
    <row r="89" spans="1:8" s="6" customFormat="1" ht="69" customHeight="1" x14ac:dyDescent="0.2">
      <c r="A89" s="4">
        <v>1130</v>
      </c>
      <c r="B89" s="4">
        <v>31002</v>
      </c>
      <c r="C89" s="5" t="s">
        <v>85</v>
      </c>
      <c r="D89" s="7">
        <f t="shared" si="14"/>
        <v>1969.5</v>
      </c>
      <c r="E89" s="1"/>
      <c r="F89" s="1"/>
      <c r="G89" s="1"/>
      <c r="H89" s="1">
        <v>1969.5</v>
      </c>
    </row>
    <row r="90" spans="1:8" s="6" customFormat="1" ht="58.5" customHeight="1" x14ac:dyDescent="0.2">
      <c r="A90" s="4">
        <v>1146</v>
      </c>
      <c r="B90" s="4">
        <v>12010</v>
      </c>
      <c r="C90" s="5" t="s">
        <v>109</v>
      </c>
      <c r="D90" s="7">
        <f t="shared" si="14"/>
        <v>3275966</v>
      </c>
      <c r="E90" s="1">
        <v>3275966</v>
      </c>
      <c r="F90" s="1"/>
      <c r="G90" s="1"/>
      <c r="H90" s="1"/>
    </row>
    <row r="91" spans="1:8" s="6" customFormat="1" ht="58.5" customHeight="1" x14ac:dyDescent="0.2">
      <c r="A91" s="4">
        <v>1146</v>
      </c>
      <c r="B91" s="4">
        <v>31002</v>
      </c>
      <c r="C91" s="5" t="s">
        <v>221</v>
      </c>
      <c r="D91" s="7">
        <f t="shared" si="14"/>
        <v>105773</v>
      </c>
      <c r="E91" s="1"/>
      <c r="F91" s="1"/>
      <c r="G91" s="1"/>
      <c r="H91" s="1">
        <v>105773</v>
      </c>
    </row>
    <row r="92" spans="1:8" s="6" customFormat="1" ht="57" customHeight="1" x14ac:dyDescent="0.2">
      <c r="A92" s="4">
        <v>1163</v>
      </c>
      <c r="B92" s="4">
        <v>12001</v>
      </c>
      <c r="C92" s="5" t="s">
        <v>110</v>
      </c>
      <c r="D92" s="7">
        <f t="shared" si="14"/>
        <v>1109638.3999999999</v>
      </c>
      <c r="E92" s="7">
        <v>1109638.3999999999</v>
      </c>
      <c r="F92" s="8"/>
      <c r="G92" s="7"/>
      <c r="H92" s="7"/>
    </row>
    <row r="93" spans="1:8" s="6" customFormat="1" ht="30.75" customHeight="1" x14ac:dyDescent="0.2">
      <c r="A93" s="4"/>
      <c r="B93" s="4"/>
      <c r="C93" s="9" t="s">
        <v>11</v>
      </c>
      <c r="D93" s="7"/>
      <c r="E93" s="7"/>
      <c r="F93" s="8"/>
      <c r="G93" s="7"/>
      <c r="H93" s="7"/>
    </row>
    <row r="94" spans="1:8" s="6" customFormat="1" ht="57" customHeight="1" x14ac:dyDescent="0.2">
      <c r="A94" s="4"/>
      <c r="B94" s="4"/>
      <c r="C94" s="3" t="s">
        <v>111</v>
      </c>
      <c r="D94" s="10">
        <f t="shared" si="14"/>
        <v>1109638.3999999999</v>
      </c>
      <c r="E94" s="10">
        <v>1109638.3999999999</v>
      </c>
      <c r="F94" s="8"/>
      <c r="G94" s="7"/>
      <c r="H94" s="7"/>
    </row>
    <row r="95" spans="1:8" s="6" customFormat="1" ht="33.75" customHeight="1" x14ac:dyDescent="0.2">
      <c r="A95" s="4">
        <v>1163</v>
      </c>
      <c r="B95" s="4">
        <v>32001</v>
      </c>
      <c r="C95" s="5" t="s">
        <v>112</v>
      </c>
      <c r="D95" s="7">
        <f t="shared" si="14"/>
        <v>1581592.1333333333</v>
      </c>
      <c r="E95" s="7">
        <f>SUM(E97:E99)</f>
        <v>1581592.1333333333</v>
      </c>
      <c r="F95" s="7">
        <f t="shared" ref="F95:H95" si="23">SUM(F97:F99)</f>
        <v>0</v>
      </c>
      <c r="G95" s="7">
        <f t="shared" si="23"/>
        <v>0</v>
      </c>
      <c r="H95" s="7">
        <f t="shared" si="23"/>
        <v>0</v>
      </c>
    </row>
    <row r="96" spans="1:8" s="6" customFormat="1" ht="34.5" customHeight="1" x14ac:dyDescent="0.2">
      <c r="A96" s="4"/>
      <c r="B96" s="4"/>
      <c r="C96" s="3" t="s">
        <v>11</v>
      </c>
      <c r="D96" s="7"/>
      <c r="E96" s="7"/>
      <c r="F96" s="8"/>
      <c r="G96" s="7"/>
      <c r="H96" s="7"/>
    </row>
    <row r="97" spans="1:8" ht="53.25" customHeight="1" x14ac:dyDescent="0.2">
      <c r="A97" s="9"/>
      <c r="B97" s="9"/>
      <c r="C97" s="3" t="s">
        <v>113</v>
      </c>
      <c r="D97" s="10">
        <f t="shared" si="14"/>
        <v>507957.90000000008</v>
      </c>
      <c r="E97" s="10">
        <v>507957.90000000008</v>
      </c>
      <c r="F97" s="11"/>
      <c r="G97" s="10"/>
      <c r="H97" s="10"/>
    </row>
    <row r="98" spans="1:8" ht="57" customHeight="1" x14ac:dyDescent="0.2">
      <c r="A98" s="9"/>
      <c r="B98" s="9"/>
      <c r="C98" s="3" t="s">
        <v>114</v>
      </c>
      <c r="D98" s="10">
        <f t="shared" si="14"/>
        <v>561274.23333333328</v>
      </c>
      <c r="E98" s="10">
        <v>561274.23333333328</v>
      </c>
      <c r="F98" s="11"/>
      <c r="G98" s="10"/>
      <c r="H98" s="10"/>
    </row>
    <row r="99" spans="1:8" ht="71.25" customHeight="1" x14ac:dyDescent="0.2">
      <c r="A99" s="9"/>
      <c r="B99" s="9"/>
      <c r="C99" s="3" t="s">
        <v>115</v>
      </c>
      <c r="D99" s="10">
        <f t="shared" si="14"/>
        <v>512360</v>
      </c>
      <c r="E99" s="10">
        <v>512360</v>
      </c>
      <c r="F99" s="11"/>
      <c r="G99" s="10"/>
      <c r="H99" s="10"/>
    </row>
    <row r="100" spans="1:8" s="6" customFormat="1" ht="57" customHeight="1" x14ac:dyDescent="0.2">
      <c r="A100" s="4">
        <v>1168</v>
      </c>
      <c r="B100" s="4">
        <v>32001</v>
      </c>
      <c r="C100" s="5" t="s">
        <v>116</v>
      </c>
      <c r="D100" s="7">
        <f t="shared" si="14"/>
        <v>216607.2</v>
      </c>
      <c r="E100" s="7">
        <f>SUM(E102:E103)</f>
        <v>0</v>
      </c>
      <c r="F100" s="7">
        <f t="shared" ref="F100:H100" si="24">SUM(F102:F103)</f>
        <v>213169.90000000002</v>
      </c>
      <c r="G100" s="7">
        <f t="shared" si="24"/>
        <v>3437.3</v>
      </c>
      <c r="H100" s="7">
        <f t="shared" si="24"/>
        <v>0</v>
      </c>
    </row>
    <row r="101" spans="1:8" s="6" customFormat="1" ht="31.5" customHeight="1" x14ac:dyDescent="0.2">
      <c r="A101" s="4"/>
      <c r="B101" s="4"/>
      <c r="C101" s="12" t="s">
        <v>11</v>
      </c>
      <c r="D101" s="7"/>
      <c r="E101" s="7"/>
      <c r="F101" s="8"/>
      <c r="G101" s="7"/>
      <c r="H101" s="7"/>
    </row>
    <row r="102" spans="1:8" ht="36" customHeight="1" x14ac:dyDescent="0.2">
      <c r="A102" s="9"/>
      <c r="B102" s="9"/>
      <c r="C102" s="3" t="s">
        <v>117</v>
      </c>
      <c r="D102" s="10">
        <f t="shared" si="14"/>
        <v>138116.70000000001</v>
      </c>
      <c r="E102" s="10"/>
      <c r="F102" s="11">
        <v>138116.70000000001</v>
      </c>
      <c r="G102" s="10"/>
      <c r="H102" s="10"/>
    </row>
    <row r="103" spans="1:8" ht="90" customHeight="1" x14ac:dyDescent="0.2">
      <c r="A103" s="9"/>
      <c r="B103" s="9"/>
      <c r="C103" s="3" t="s">
        <v>118</v>
      </c>
      <c r="D103" s="10">
        <f t="shared" si="14"/>
        <v>78490.5</v>
      </c>
      <c r="E103" s="10"/>
      <c r="F103" s="11">
        <v>75053.2</v>
      </c>
      <c r="G103" s="10">
        <v>3437.3</v>
      </c>
      <c r="H103" s="10"/>
    </row>
    <row r="104" spans="1:8" s="6" customFormat="1" ht="71.25" customHeight="1" x14ac:dyDescent="0.2">
      <c r="A104" s="4">
        <v>1168</v>
      </c>
      <c r="B104" s="4">
        <v>32007</v>
      </c>
      <c r="C104" s="5" t="s">
        <v>119</v>
      </c>
      <c r="D104" s="7">
        <f t="shared" si="14"/>
        <v>767516.5</v>
      </c>
      <c r="E104" s="7"/>
      <c r="F104" s="8"/>
      <c r="G104" s="7"/>
      <c r="H104" s="7">
        <v>767516.5</v>
      </c>
    </row>
    <row r="105" spans="1:8" s="6" customFormat="1" ht="57.75" customHeight="1" x14ac:dyDescent="0.2">
      <c r="A105" s="4">
        <v>1183</v>
      </c>
      <c r="B105" s="4">
        <v>32001</v>
      </c>
      <c r="C105" s="5" t="s">
        <v>35</v>
      </c>
      <c r="D105" s="7">
        <f t="shared" si="14"/>
        <v>257592.6</v>
      </c>
      <c r="E105" s="7">
        <f>E107</f>
        <v>0</v>
      </c>
      <c r="F105" s="7">
        <f t="shared" ref="F105:H105" si="25">F107</f>
        <v>257592.6</v>
      </c>
      <c r="G105" s="7">
        <f t="shared" si="25"/>
        <v>0</v>
      </c>
      <c r="H105" s="7">
        <f t="shared" si="25"/>
        <v>0</v>
      </c>
    </row>
    <row r="106" spans="1:8" s="6" customFormat="1" ht="30" customHeight="1" x14ac:dyDescent="0.2">
      <c r="A106" s="4"/>
      <c r="B106" s="4"/>
      <c r="C106" s="3" t="s">
        <v>11</v>
      </c>
      <c r="D106" s="7"/>
      <c r="E106" s="7"/>
      <c r="F106" s="8"/>
      <c r="G106" s="7"/>
      <c r="H106" s="7"/>
    </row>
    <row r="107" spans="1:8" ht="42" customHeight="1" x14ac:dyDescent="0.2">
      <c r="A107" s="9"/>
      <c r="B107" s="9"/>
      <c r="C107" s="3" t="s">
        <v>120</v>
      </c>
      <c r="D107" s="10">
        <f t="shared" si="14"/>
        <v>257592.6</v>
      </c>
      <c r="E107" s="10"/>
      <c r="F107" s="13">
        <v>257592.6</v>
      </c>
      <c r="G107" s="10"/>
      <c r="H107" s="10"/>
    </row>
    <row r="108" spans="1:8" s="6" customFormat="1" ht="38.25" customHeight="1" x14ac:dyDescent="0.2">
      <c r="A108" s="4">
        <v>1183</v>
      </c>
      <c r="B108" s="4">
        <v>32002</v>
      </c>
      <c r="C108" s="5" t="s">
        <v>121</v>
      </c>
      <c r="D108" s="7">
        <f t="shared" si="14"/>
        <v>1033837.2313418054</v>
      </c>
      <c r="E108" s="7">
        <f>SUM(E110:E111)</f>
        <v>1033837.2313418054</v>
      </c>
      <c r="F108" s="7">
        <f t="shared" ref="F108:H108" si="26">SUM(F110:F111)</f>
        <v>0</v>
      </c>
      <c r="G108" s="7">
        <f t="shared" si="26"/>
        <v>0</v>
      </c>
      <c r="H108" s="7">
        <f t="shared" si="26"/>
        <v>0</v>
      </c>
    </row>
    <row r="109" spans="1:8" s="6" customFormat="1" ht="38.25" customHeight="1" x14ac:dyDescent="0.2">
      <c r="A109" s="4"/>
      <c r="B109" s="4"/>
      <c r="C109" s="3" t="s">
        <v>11</v>
      </c>
      <c r="D109" s="7"/>
      <c r="E109" s="7"/>
      <c r="F109" s="8"/>
      <c r="G109" s="7"/>
      <c r="H109" s="7"/>
    </row>
    <row r="110" spans="1:8" ht="38.25" customHeight="1" x14ac:dyDescent="0.2">
      <c r="A110" s="9"/>
      <c r="B110" s="9"/>
      <c r="C110" s="3" t="s">
        <v>122</v>
      </c>
      <c r="D110" s="10">
        <f t="shared" si="14"/>
        <v>482762.3313418054</v>
      </c>
      <c r="E110" s="10">
        <v>482762.3313418054</v>
      </c>
      <c r="F110" s="11"/>
      <c r="G110" s="10"/>
      <c r="H110" s="10"/>
    </row>
    <row r="111" spans="1:8" ht="38.25" customHeight="1" x14ac:dyDescent="0.2">
      <c r="A111" s="9"/>
      <c r="B111" s="9"/>
      <c r="C111" s="3" t="s">
        <v>123</v>
      </c>
      <c r="D111" s="10">
        <f t="shared" si="14"/>
        <v>551074.9</v>
      </c>
      <c r="E111" s="10">
        <v>551074.9</v>
      </c>
      <c r="F111" s="11"/>
      <c r="G111" s="10"/>
      <c r="H111" s="10"/>
    </row>
    <row r="112" spans="1:8" s="6" customFormat="1" ht="66.75" customHeight="1" x14ac:dyDescent="0.2">
      <c r="A112" s="4">
        <v>1183</v>
      </c>
      <c r="B112" s="4">
        <v>32003</v>
      </c>
      <c r="C112" s="5" t="s">
        <v>16</v>
      </c>
      <c r="D112" s="7">
        <f t="shared" si="14"/>
        <v>8085579.2999999998</v>
      </c>
      <c r="E112" s="8">
        <v>8085579.2999999998</v>
      </c>
      <c r="F112" s="8"/>
      <c r="G112" s="8"/>
      <c r="H112" s="8"/>
    </row>
    <row r="113" spans="1:8" s="6" customFormat="1" ht="69" customHeight="1" x14ac:dyDescent="0.2">
      <c r="A113" s="4">
        <v>1183</v>
      </c>
      <c r="B113" s="4">
        <v>32004</v>
      </c>
      <c r="C113" s="5" t="s">
        <v>124</v>
      </c>
      <c r="D113" s="7">
        <f t="shared" ref="D113:D142" si="27">SUM(E113:H113)</f>
        <v>82210.25</v>
      </c>
      <c r="E113" s="7">
        <f>E115</f>
        <v>0</v>
      </c>
      <c r="F113" s="7">
        <f t="shared" ref="F113:H113" si="28">F115</f>
        <v>82210.25</v>
      </c>
      <c r="G113" s="7">
        <f t="shared" si="28"/>
        <v>0</v>
      </c>
      <c r="H113" s="7">
        <f t="shared" si="28"/>
        <v>0</v>
      </c>
    </row>
    <row r="114" spans="1:8" s="6" customFormat="1" ht="38.25" customHeight="1" x14ac:dyDescent="0.2">
      <c r="A114" s="4"/>
      <c r="B114" s="4"/>
      <c r="C114" s="3" t="s">
        <v>11</v>
      </c>
      <c r="D114" s="7"/>
      <c r="E114" s="7"/>
      <c r="F114" s="8"/>
      <c r="G114" s="7"/>
      <c r="H114" s="7"/>
    </row>
    <row r="115" spans="1:8" ht="47.25" customHeight="1" x14ac:dyDescent="0.2">
      <c r="A115" s="9"/>
      <c r="B115" s="9"/>
      <c r="C115" s="3" t="s">
        <v>125</v>
      </c>
      <c r="D115" s="10">
        <f t="shared" si="27"/>
        <v>82210.25</v>
      </c>
      <c r="E115" s="10"/>
      <c r="F115" s="11">
        <v>82210.25</v>
      </c>
      <c r="G115" s="10"/>
      <c r="H115" s="10"/>
    </row>
    <row r="116" spans="1:8" s="6" customFormat="1" ht="79.5" customHeight="1" x14ac:dyDescent="0.2">
      <c r="A116" s="4">
        <v>1183</v>
      </c>
      <c r="B116" s="4">
        <v>32007</v>
      </c>
      <c r="C116" s="5" t="s">
        <v>126</v>
      </c>
      <c r="D116" s="7">
        <f t="shared" si="27"/>
        <v>3859153.8</v>
      </c>
      <c r="E116" s="8">
        <f>SUM(E118:E135)</f>
        <v>3854548.8</v>
      </c>
      <c r="F116" s="8">
        <f>SUM(F118:F135)</f>
        <v>0</v>
      </c>
      <c r="G116" s="8">
        <f t="shared" ref="G116:H116" si="29">SUM(G118:G135)</f>
        <v>4605</v>
      </c>
      <c r="H116" s="8">
        <f t="shared" si="29"/>
        <v>0</v>
      </c>
    </row>
    <row r="117" spans="1:8" s="6" customFormat="1" ht="38.25" customHeight="1" x14ac:dyDescent="0.2">
      <c r="A117" s="4"/>
      <c r="B117" s="4"/>
      <c r="C117" s="3" t="s">
        <v>11</v>
      </c>
      <c r="D117" s="7"/>
      <c r="E117" s="7"/>
      <c r="F117" s="8"/>
      <c r="G117" s="7"/>
      <c r="H117" s="7"/>
    </row>
    <row r="118" spans="1:8" ht="60.75" customHeight="1" x14ac:dyDescent="0.2">
      <c r="A118" s="9"/>
      <c r="B118" s="9"/>
      <c r="C118" s="14" t="s">
        <v>127</v>
      </c>
      <c r="D118" s="10">
        <f t="shared" si="27"/>
        <v>210537.7</v>
      </c>
      <c r="E118" s="10">
        <v>210537.7</v>
      </c>
      <c r="F118" s="11"/>
      <c r="G118" s="10"/>
      <c r="H118" s="10"/>
    </row>
    <row r="119" spans="1:8" ht="60" customHeight="1" x14ac:dyDescent="0.2">
      <c r="A119" s="9"/>
      <c r="B119" s="9"/>
      <c r="C119" s="14" t="s">
        <v>128</v>
      </c>
      <c r="D119" s="10">
        <f t="shared" si="27"/>
        <v>244660.3</v>
      </c>
      <c r="E119" s="10">
        <v>244660.3</v>
      </c>
      <c r="F119" s="11"/>
      <c r="G119" s="10"/>
      <c r="H119" s="10"/>
    </row>
    <row r="120" spans="1:8" ht="45.75" customHeight="1" x14ac:dyDescent="0.2">
      <c r="A120" s="9"/>
      <c r="B120" s="9"/>
      <c r="C120" s="14" t="s">
        <v>129</v>
      </c>
      <c r="D120" s="10">
        <f t="shared" si="27"/>
        <v>228066.3</v>
      </c>
      <c r="E120" s="10">
        <v>228066.3</v>
      </c>
      <c r="F120" s="11"/>
      <c r="G120" s="10"/>
      <c r="H120" s="10"/>
    </row>
    <row r="121" spans="1:8" ht="45.75" customHeight="1" x14ac:dyDescent="0.2">
      <c r="A121" s="9"/>
      <c r="B121" s="9"/>
      <c r="C121" s="14" t="s">
        <v>130</v>
      </c>
      <c r="D121" s="10">
        <f t="shared" si="27"/>
        <v>173614.9</v>
      </c>
      <c r="E121" s="10">
        <v>173614.9</v>
      </c>
      <c r="F121" s="11"/>
      <c r="G121" s="10"/>
      <c r="H121" s="10"/>
    </row>
    <row r="122" spans="1:8" ht="45.75" customHeight="1" x14ac:dyDescent="0.2">
      <c r="A122" s="9"/>
      <c r="B122" s="9"/>
      <c r="C122" s="14" t="s">
        <v>131</v>
      </c>
      <c r="D122" s="10">
        <f t="shared" si="27"/>
        <v>225087.5</v>
      </c>
      <c r="E122" s="10">
        <v>225087.5</v>
      </c>
      <c r="F122" s="11"/>
      <c r="G122" s="10"/>
      <c r="H122" s="10"/>
    </row>
    <row r="123" spans="1:8" ht="45.75" customHeight="1" x14ac:dyDescent="0.2">
      <c r="A123" s="9"/>
      <c r="B123" s="9"/>
      <c r="C123" s="14" t="s">
        <v>132</v>
      </c>
      <c r="D123" s="10">
        <f t="shared" si="27"/>
        <v>180993.9</v>
      </c>
      <c r="E123" s="10">
        <v>180993.9</v>
      </c>
      <c r="F123" s="11"/>
      <c r="G123" s="10"/>
      <c r="H123" s="10"/>
    </row>
    <row r="124" spans="1:8" ht="45.75" customHeight="1" x14ac:dyDescent="0.2">
      <c r="A124" s="9"/>
      <c r="B124" s="9"/>
      <c r="C124" s="14" t="s">
        <v>133</v>
      </c>
      <c r="D124" s="10">
        <f t="shared" si="27"/>
        <v>250281.1</v>
      </c>
      <c r="E124" s="10">
        <v>250281.1</v>
      </c>
      <c r="F124" s="11"/>
      <c r="G124" s="10"/>
      <c r="H124" s="10"/>
    </row>
    <row r="125" spans="1:8" ht="45.75" customHeight="1" x14ac:dyDescent="0.2">
      <c r="A125" s="9"/>
      <c r="B125" s="9"/>
      <c r="C125" s="14" t="s">
        <v>134</v>
      </c>
      <c r="D125" s="10">
        <f t="shared" si="27"/>
        <v>245457.2</v>
      </c>
      <c r="E125" s="10">
        <v>245457.2</v>
      </c>
      <c r="F125" s="11"/>
      <c r="G125" s="10"/>
      <c r="H125" s="10"/>
    </row>
    <row r="126" spans="1:8" ht="45.75" customHeight="1" x14ac:dyDescent="0.2">
      <c r="A126" s="9"/>
      <c r="B126" s="9"/>
      <c r="C126" s="14" t="s">
        <v>135</v>
      </c>
      <c r="D126" s="10">
        <f t="shared" si="27"/>
        <v>208097.3</v>
      </c>
      <c r="E126" s="10">
        <v>208097.3</v>
      </c>
      <c r="F126" s="11"/>
      <c r="G126" s="10"/>
      <c r="H126" s="10"/>
    </row>
    <row r="127" spans="1:8" ht="45.75" customHeight="1" x14ac:dyDescent="0.2">
      <c r="A127" s="9"/>
      <c r="B127" s="9"/>
      <c r="C127" s="14" t="s">
        <v>136</v>
      </c>
      <c r="D127" s="10">
        <f t="shared" si="27"/>
        <v>172529.1</v>
      </c>
      <c r="E127" s="10">
        <v>172529.1</v>
      </c>
      <c r="F127" s="11"/>
      <c r="G127" s="10"/>
      <c r="H127" s="10"/>
    </row>
    <row r="128" spans="1:8" ht="45.75" customHeight="1" x14ac:dyDescent="0.2">
      <c r="A128" s="9"/>
      <c r="B128" s="9"/>
      <c r="C128" s="14" t="s">
        <v>137</v>
      </c>
      <c r="D128" s="10">
        <f t="shared" si="27"/>
        <v>238426</v>
      </c>
      <c r="E128" s="10">
        <v>238426</v>
      </c>
      <c r="F128" s="11"/>
      <c r="G128" s="10"/>
      <c r="H128" s="10"/>
    </row>
    <row r="129" spans="1:8" ht="45.75" customHeight="1" x14ac:dyDescent="0.2">
      <c r="A129" s="9"/>
      <c r="B129" s="9"/>
      <c r="C129" s="14" t="s">
        <v>138</v>
      </c>
      <c r="D129" s="10">
        <f t="shared" si="27"/>
        <v>346352.7</v>
      </c>
      <c r="E129" s="10">
        <v>346352.7</v>
      </c>
      <c r="F129" s="11"/>
      <c r="G129" s="10"/>
      <c r="H129" s="10"/>
    </row>
    <row r="130" spans="1:8" ht="45.75" customHeight="1" x14ac:dyDescent="0.2">
      <c r="A130" s="9"/>
      <c r="B130" s="9"/>
      <c r="C130" s="14" t="s">
        <v>139</v>
      </c>
      <c r="D130" s="10">
        <f t="shared" si="27"/>
        <v>271426.8</v>
      </c>
      <c r="E130" s="10">
        <v>271426.8</v>
      </c>
      <c r="F130" s="11"/>
      <c r="G130" s="10"/>
      <c r="H130" s="10"/>
    </row>
    <row r="131" spans="1:8" ht="45.75" customHeight="1" x14ac:dyDescent="0.2">
      <c r="A131" s="9"/>
      <c r="B131" s="9"/>
      <c r="C131" s="14" t="s">
        <v>140</v>
      </c>
      <c r="D131" s="10">
        <f t="shared" si="27"/>
        <v>239621.4</v>
      </c>
      <c r="E131" s="10">
        <v>239621.4</v>
      </c>
      <c r="F131" s="11"/>
      <c r="G131" s="10"/>
      <c r="H131" s="10"/>
    </row>
    <row r="132" spans="1:8" ht="45.75" customHeight="1" x14ac:dyDescent="0.2">
      <c r="A132" s="9"/>
      <c r="B132" s="9"/>
      <c r="C132" s="14" t="s">
        <v>141</v>
      </c>
      <c r="D132" s="10">
        <f t="shared" si="27"/>
        <v>263722.3</v>
      </c>
      <c r="E132" s="10">
        <v>263722.3</v>
      </c>
      <c r="F132" s="11"/>
      <c r="G132" s="10"/>
      <c r="H132" s="10"/>
    </row>
    <row r="133" spans="1:8" ht="45.75" customHeight="1" x14ac:dyDescent="0.2">
      <c r="A133" s="9"/>
      <c r="B133" s="9"/>
      <c r="C133" s="14" t="s">
        <v>142</v>
      </c>
      <c r="D133" s="10">
        <f t="shared" si="27"/>
        <v>212401.9</v>
      </c>
      <c r="E133" s="10">
        <v>212401.9</v>
      </c>
      <c r="F133" s="11"/>
      <c r="G133" s="10"/>
      <c r="H133" s="10"/>
    </row>
    <row r="134" spans="1:8" ht="45.75" customHeight="1" x14ac:dyDescent="0.2">
      <c r="A134" s="9"/>
      <c r="B134" s="9"/>
      <c r="C134" s="14" t="s">
        <v>143</v>
      </c>
      <c r="D134" s="10">
        <f t="shared" si="27"/>
        <v>143272.4</v>
      </c>
      <c r="E134" s="10">
        <v>143272.4</v>
      </c>
      <c r="F134" s="11"/>
      <c r="G134" s="10"/>
      <c r="H134" s="10"/>
    </row>
    <row r="135" spans="1:8" ht="38.25" customHeight="1" x14ac:dyDescent="0.2">
      <c r="A135" s="9"/>
      <c r="B135" s="9"/>
      <c r="C135" s="3" t="s">
        <v>144</v>
      </c>
      <c r="D135" s="10">
        <f t="shared" si="27"/>
        <v>4605</v>
      </c>
      <c r="E135" s="10"/>
      <c r="F135" s="11"/>
      <c r="G135" s="10">
        <v>4605</v>
      </c>
      <c r="H135" s="10"/>
    </row>
    <row r="136" spans="1:8" s="6" customFormat="1" ht="81" customHeight="1" x14ac:dyDescent="0.2">
      <c r="A136" s="4">
        <v>1183</v>
      </c>
      <c r="B136" s="4">
        <v>32009</v>
      </c>
      <c r="C136" s="5" t="s">
        <v>145</v>
      </c>
      <c r="D136" s="7">
        <f t="shared" si="27"/>
        <v>729902.5</v>
      </c>
      <c r="E136" s="7">
        <f>SUM(E138:E142)</f>
        <v>0</v>
      </c>
      <c r="F136" s="7">
        <f t="shared" ref="F136:H136" si="30">SUM(F138:F142)</f>
        <v>729902.5</v>
      </c>
      <c r="G136" s="7">
        <f t="shared" si="30"/>
        <v>0</v>
      </c>
      <c r="H136" s="7">
        <f t="shared" si="30"/>
        <v>0</v>
      </c>
    </row>
    <row r="137" spans="1:8" s="6" customFormat="1" ht="30" customHeight="1" x14ac:dyDescent="0.2">
      <c r="A137" s="4"/>
      <c r="B137" s="4"/>
      <c r="C137" s="3" t="s">
        <v>11</v>
      </c>
      <c r="D137" s="7"/>
      <c r="E137" s="7"/>
      <c r="F137" s="8"/>
      <c r="G137" s="7"/>
      <c r="H137" s="7"/>
    </row>
    <row r="138" spans="1:8" ht="62.25" customHeight="1" x14ac:dyDescent="0.2">
      <c r="A138" s="9"/>
      <c r="B138" s="9"/>
      <c r="C138" s="3" t="s">
        <v>146</v>
      </c>
      <c r="D138" s="10">
        <f t="shared" si="27"/>
        <v>83041.600000000006</v>
      </c>
      <c r="E138" s="10"/>
      <c r="F138" s="11">
        <v>83041.600000000006</v>
      </c>
      <c r="G138" s="10"/>
      <c r="H138" s="10"/>
    </row>
    <row r="139" spans="1:8" ht="39" customHeight="1" x14ac:dyDescent="0.2">
      <c r="A139" s="9"/>
      <c r="B139" s="9"/>
      <c r="C139" s="3" t="s">
        <v>147</v>
      </c>
      <c r="D139" s="10">
        <f t="shared" si="27"/>
        <v>114585.8</v>
      </c>
      <c r="E139" s="10"/>
      <c r="F139" s="11">
        <v>114585.8</v>
      </c>
      <c r="G139" s="10"/>
      <c r="H139" s="10"/>
    </row>
    <row r="140" spans="1:8" ht="44.25" customHeight="1" x14ac:dyDescent="0.2">
      <c r="A140" s="9"/>
      <c r="B140" s="9"/>
      <c r="C140" s="3" t="s">
        <v>148</v>
      </c>
      <c r="D140" s="10">
        <f t="shared" si="27"/>
        <v>114690.6</v>
      </c>
      <c r="E140" s="10"/>
      <c r="F140" s="11">
        <v>114690.6</v>
      </c>
      <c r="G140" s="10"/>
      <c r="H140" s="10"/>
    </row>
    <row r="141" spans="1:8" ht="50.25" customHeight="1" x14ac:dyDescent="0.2">
      <c r="A141" s="9"/>
      <c r="B141" s="9"/>
      <c r="C141" s="3" t="s">
        <v>149</v>
      </c>
      <c r="D141" s="10">
        <f t="shared" si="27"/>
        <v>202642</v>
      </c>
      <c r="E141" s="10"/>
      <c r="F141" s="11">
        <v>202642</v>
      </c>
      <c r="G141" s="10"/>
      <c r="H141" s="10"/>
    </row>
    <row r="142" spans="1:8" ht="51.75" customHeight="1" x14ac:dyDescent="0.2">
      <c r="A142" s="9"/>
      <c r="B142" s="9"/>
      <c r="C142" s="3" t="s">
        <v>150</v>
      </c>
      <c r="D142" s="10">
        <f t="shared" si="27"/>
        <v>214942.5</v>
      </c>
      <c r="E142" s="10"/>
      <c r="F142" s="11">
        <v>214942.5</v>
      </c>
      <c r="G142" s="10"/>
      <c r="H142" s="10"/>
    </row>
    <row r="143" spans="1:8" s="6" customFormat="1" ht="59.25" customHeight="1" x14ac:dyDescent="0.2">
      <c r="A143" s="4">
        <v>1183</v>
      </c>
      <c r="B143" s="4">
        <v>32012</v>
      </c>
      <c r="C143" s="5" t="s">
        <v>151</v>
      </c>
      <c r="D143" s="7">
        <f>SUM(E143:H143)</f>
        <v>1477455.5</v>
      </c>
      <c r="E143" s="7"/>
      <c r="F143" s="8"/>
      <c r="G143" s="7"/>
      <c r="H143" s="7">
        <v>1477455.5</v>
      </c>
    </row>
    <row r="144" spans="1:8" s="6" customFormat="1" ht="24" customHeight="1" x14ac:dyDescent="0.2">
      <c r="A144" s="4"/>
      <c r="B144" s="4"/>
      <c r="C144" s="5"/>
      <c r="D144" s="7"/>
      <c r="E144" s="8"/>
      <c r="F144" s="7"/>
      <c r="G144" s="7"/>
      <c r="H144" s="7"/>
    </row>
    <row r="145" spans="1:8" s="6" customFormat="1" ht="56.25" customHeight="1" x14ac:dyDescent="0.2">
      <c r="A145" s="4"/>
      <c r="B145" s="4"/>
      <c r="C145" s="34" t="s">
        <v>63</v>
      </c>
      <c r="D145" s="7">
        <f>SUM(E145:H145)</f>
        <v>1100000</v>
      </c>
      <c r="E145" s="7">
        <f t="shared" ref="E145:H145" si="31">E147</f>
        <v>0</v>
      </c>
      <c r="F145" s="7">
        <f t="shared" si="31"/>
        <v>0</v>
      </c>
      <c r="G145" s="7">
        <f t="shared" si="31"/>
        <v>0</v>
      </c>
      <c r="H145" s="7">
        <f t="shared" si="31"/>
        <v>1100000</v>
      </c>
    </row>
    <row r="146" spans="1:8" s="22" customFormat="1" ht="17.25" customHeight="1" x14ac:dyDescent="0.2">
      <c r="A146" s="9"/>
      <c r="B146" s="9"/>
      <c r="C146" s="9" t="s">
        <v>11</v>
      </c>
      <c r="D146" s="2"/>
      <c r="E146" s="2"/>
      <c r="F146" s="2"/>
      <c r="G146" s="2"/>
      <c r="H146" s="2"/>
    </row>
    <row r="147" spans="1:8" s="22" customFormat="1" ht="50.25" customHeight="1" x14ac:dyDescent="0.2">
      <c r="A147" s="4">
        <v>1164</v>
      </c>
      <c r="B147" s="4">
        <v>32001</v>
      </c>
      <c r="C147" s="5" t="s">
        <v>64</v>
      </c>
      <c r="D147" s="1">
        <f>SUM(E147:H147)</f>
        <v>1100000</v>
      </c>
      <c r="E147" s="2"/>
      <c r="F147" s="2"/>
      <c r="G147" s="2"/>
      <c r="H147" s="7">
        <v>1100000</v>
      </c>
    </row>
    <row r="148" spans="1:8" s="6" customFormat="1" ht="24" customHeight="1" x14ac:dyDescent="0.2">
      <c r="A148" s="4"/>
      <c r="B148" s="4"/>
      <c r="C148" s="5"/>
      <c r="D148" s="7"/>
      <c r="E148" s="8"/>
      <c r="F148" s="7"/>
      <c r="G148" s="7"/>
      <c r="H148" s="7"/>
    </row>
    <row r="149" spans="1:8" s="22" customFormat="1" ht="34.5" customHeight="1" x14ac:dyDescent="0.2">
      <c r="A149" s="9"/>
      <c r="B149" s="34"/>
      <c r="C149" s="34" t="s">
        <v>19</v>
      </c>
      <c r="D149" s="1">
        <f>SUM(E149:H149)</f>
        <v>122535900.59999999</v>
      </c>
      <c r="E149" s="1">
        <f>SUM(E151:E152)</f>
        <v>0</v>
      </c>
      <c r="F149" s="1">
        <f>SUM(F151:F152)</f>
        <v>0</v>
      </c>
      <c r="G149" s="1">
        <f>SUM(G151:G152)</f>
        <v>0</v>
      </c>
      <c r="H149" s="1">
        <f>SUM(H151:H152)</f>
        <v>122535900.59999999</v>
      </c>
    </row>
    <row r="150" spans="1:8" s="22" customFormat="1" ht="17.25" customHeight="1" x14ac:dyDescent="0.2">
      <c r="A150" s="9"/>
      <c r="B150" s="9"/>
      <c r="C150" s="9" t="s">
        <v>11</v>
      </c>
      <c r="D150" s="2"/>
      <c r="E150" s="2"/>
      <c r="F150" s="2"/>
      <c r="G150" s="2"/>
      <c r="H150" s="2"/>
    </row>
    <row r="151" spans="1:8" s="6" customFormat="1" ht="52.5" customHeight="1" x14ac:dyDescent="0.2">
      <c r="A151" s="4">
        <v>1169</v>
      </c>
      <c r="B151" s="4">
        <v>31001</v>
      </c>
      <c r="C151" s="5" t="s">
        <v>46</v>
      </c>
      <c r="D151" s="1">
        <f>SUM(E151:H151)</f>
        <v>121406100.59999999</v>
      </c>
      <c r="E151" s="1">
        <v>0</v>
      </c>
      <c r="F151" s="1">
        <v>0</v>
      </c>
      <c r="G151" s="1">
        <v>0</v>
      </c>
      <c r="H151" s="1">
        <v>121406100.59999999</v>
      </c>
    </row>
    <row r="152" spans="1:8" s="6" customFormat="1" ht="51" customHeight="1" x14ac:dyDescent="0.2">
      <c r="A152" s="4">
        <v>1204</v>
      </c>
      <c r="B152" s="4">
        <v>31001</v>
      </c>
      <c r="C152" s="5" t="s">
        <v>37</v>
      </c>
      <c r="D152" s="1">
        <f>SUM(E152:H152)</f>
        <v>1129800</v>
      </c>
      <c r="E152" s="1"/>
      <c r="F152" s="1"/>
      <c r="G152" s="1"/>
      <c r="H152" s="1">
        <v>1129800</v>
      </c>
    </row>
    <row r="153" spans="1:8" s="6" customFormat="1" ht="17.25" customHeight="1" x14ac:dyDescent="0.2">
      <c r="A153" s="4"/>
      <c r="B153" s="4"/>
      <c r="C153" s="5"/>
      <c r="D153" s="1"/>
      <c r="E153" s="1"/>
      <c r="F153" s="1"/>
      <c r="G153" s="1"/>
      <c r="H153" s="1"/>
    </row>
    <row r="154" spans="1:8" s="22" customFormat="1" ht="59.25" customHeight="1" x14ac:dyDescent="0.2">
      <c r="A154" s="9"/>
      <c r="B154" s="34"/>
      <c r="C154" s="34" t="s">
        <v>43</v>
      </c>
      <c r="D154" s="1">
        <f>SUM(E154:H154)</f>
        <v>316355.3</v>
      </c>
      <c r="E154" s="1">
        <f>E156+E159</f>
        <v>311875.59999999998</v>
      </c>
      <c r="F154" s="1">
        <f t="shared" ref="F154:H154" si="32">F156+F159</f>
        <v>0</v>
      </c>
      <c r="G154" s="1">
        <f t="shared" si="32"/>
        <v>0</v>
      </c>
      <c r="H154" s="1">
        <f t="shared" si="32"/>
        <v>4479.7</v>
      </c>
    </row>
    <row r="155" spans="1:8" s="22" customFormat="1" ht="17.25" customHeight="1" x14ac:dyDescent="0.2">
      <c r="A155" s="9"/>
      <c r="B155" s="9"/>
      <c r="C155" s="9" t="s">
        <v>11</v>
      </c>
      <c r="D155" s="2"/>
      <c r="E155" s="2"/>
      <c r="F155" s="2"/>
      <c r="G155" s="2"/>
      <c r="H155" s="2"/>
    </row>
    <row r="156" spans="1:8" s="6" customFormat="1" ht="36.75" customHeight="1" x14ac:dyDescent="0.2">
      <c r="A156" s="4">
        <v>1098</v>
      </c>
      <c r="B156" s="4">
        <v>21001</v>
      </c>
      <c r="C156" s="5" t="s">
        <v>36</v>
      </c>
      <c r="D156" s="1">
        <f>SUM(E156:H156)</f>
        <v>311875.59999999998</v>
      </c>
      <c r="E156" s="1">
        <f>E158</f>
        <v>311875.59999999998</v>
      </c>
      <c r="F156" s="1">
        <f t="shared" ref="F156:H156" si="33">F158</f>
        <v>0</v>
      </c>
      <c r="G156" s="1">
        <f t="shared" si="33"/>
        <v>0</v>
      </c>
      <c r="H156" s="1">
        <f t="shared" si="33"/>
        <v>0</v>
      </c>
    </row>
    <row r="157" spans="1:8" s="6" customFormat="1" x14ac:dyDescent="0.2">
      <c r="A157" s="4"/>
      <c r="B157" s="4"/>
      <c r="C157" s="3" t="s">
        <v>11</v>
      </c>
      <c r="D157" s="1"/>
      <c r="E157" s="1"/>
      <c r="F157" s="1"/>
      <c r="G157" s="1"/>
      <c r="H157" s="1"/>
    </row>
    <row r="158" spans="1:8" s="6" customFormat="1" ht="52.5" customHeight="1" x14ac:dyDescent="0.2">
      <c r="A158" s="9"/>
      <c r="B158" s="9"/>
      <c r="C158" s="3" t="s">
        <v>222</v>
      </c>
      <c r="D158" s="1">
        <f>SUM(E158:H158)</f>
        <v>311875.59999999998</v>
      </c>
      <c r="E158" s="1">
        <v>311875.59999999998</v>
      </c>
      <c r="F158" s="1"/>
      <c r="G158" s="1"/>
      <c r="H158" s="1"/>
    </row>
    <row r="159" spans="1:8" s="6" customFormat="1" ht="81" customHeight="1" x14ac:dyDescent="0.2">
      <c r="A159" s="4">
        <v>1117</v>
      </c>
      <c r="B159" s="4">
        <v>31001</v>
      </c>
      <c r="C159" s="5" t="s">
        <v>84</v>
      </c>
      <c r="D159" s="1">
        <f>SUM(E159:H159)</f>
        <v>4479.7</v>
      </c>
      <c r="E159" s="1"/>
      <c r="F159" s="1"/>
      <c r="G159" s="1"/>
      <c r="H159" s="1">
        <v>4479.7</v>
      </c>
    </row>
    <row r="160" spans="1:8" ht="17.25" customHeight="1" x14ac:dyDescent="0.2">
      <c r="A160" s="9"/>
      <c r="B160" s="9"/>
      <c r="C160" s="3"/>
      <c r="D160" s="2"/>
      <c r="E160" s="2"/>
      <c r="F160" s="2"/>
      <c r="G160" s="2"/>
      <c r="H160" s="2"/>
    </row>
    <row r="161" spans="1:8" s="22" customFormat="1" ht="59.25" customHeight="1" x14ac:dyDescent="0.2">
      <c r="A161" s="9"/>
      <c r="B161" s="34"/>
      <c r="C161" s="34" t="s">
        <v>34</v>
      </c>
      <c r="D161" s="1">
        <f>D163+D164+D165+D173+D174+D175+D176+D182+D194+D195+D203+D204+D208+D209</f>
        <v>56757295.200000003</v>
      </c>
      <c r="E161" s="1">
        <f>E163+E164+E165+E173+E174+E175+E176+E182+E194+E195+E203+E204+E208+E209</f>
        <v>2194802.5999999996</v>
      </c>
      <c r="F161" s="1">
        <f>F163+F164+F165+F173+F174+F175+F176+F182+F194+F195+F203+F204+F208+F209</f>
        <v>52026930.200000003</v>
      </c>
      <c r="G161" s="1">
        <f>G163+G164+G165+G173+G174+G175+G176+G182+G194+G195+G203+G204+G208+G209</f>
        <v>2535562.4</v>
      </c>
      <c r="H161" s="1">
        <f>H163+H164+H165+H173+H174+H175+H176+H182+H194+H195+H203+H204+H208+H209</f>
        <v>0</v>
      </c>
    </row>
    <row r="162" spans="1:8" s="22" customFormat="1" ht="17.25" customHeight="1" x14ac:dyDescent="0.2">
      <c r="A162" s="9"/>
      <c r="B162" s="9"/>
      <c r="C162" s="9" t="s">
        <v>11</v>
      </c>
      <c r="D162" s="2"/>
      <c r="E162" s="2"/>
      <c r="F162" s="2"/>
      <c r="G162" s="2"/>
      <c r="H162" s="2"/>
    </row>
    <row r="163" spans="1:8" s="6" customFormat="1" ht="43.5" customHeight="1" x14ac:dyDescent="0.2">
      <c r="A163" s="4">
        <v>1049</v>
      </c>
      <c r="B163" s="4">
        <v>21001</v>
      </c>
      <c r="C163" s="5" t="s">
        <v>20</v>
      </c>
      <c r="D163" s="1">
        <f>SUM(E163:H163)</f>
        <v>46000000</v>
      </c>
      <c r="E163" s="1">
        <v>0</v>
      </c>
      <c r="F163" s="1">
        <v>46000000</v>
      </c>
      <c r="G163" s="1">
        <v>0</v>
      </c>
      <c r="H163" s="1">
        <v>0</v>
      </c>
    </row>
    <row r="164" spans="1:8" s="6" customFormat="1" ht="42" customHeight="1" x14ac:dyDescent="0.2">
      <c r="A164" s="4">
        <v>1049</v>
      </c>
      <c r="B164" s="4">
        <v>21002</v>
      </c>
      <c r="C164" s="5" t="s">
        <v>21</v>
      </c>
      <c r="D164" s="1">
        <f>SUM(E164:H164)</f>
        <v>1101000</v>
      </c>
      <c r="E164" s="1"/>
      <c r="F164" s="1">
        <v>1101000</v>
      </c>
      <c r="G164" s="1"/>
      <c r="H164" s="1"/>
    </row>
    <row r="165" spans="1:8" s="6" customFormat="1" ht="34.5" customHeight="1" x14ac:dyDescent="0.2">
      <c r="A165" s="4">
        <v>1004</v>
      </c>
      <c r="B165" s="4">
        <v>31002</v>
      </c>
      <c r="C165" s="5" t="s">
        <v>155</v>
      </c>
      <c r="D165" s="1">
        <f>SUM(E165:H165)</f>
        <v>591154.30000000005</v>
      </c>
      <c r="E165" s="1">
        <f>SUM(E167:E172)</f>
        <v>0</v>
      </c>
      <c r="F165" s="1">
        <f>SUM(F167:F172)</f>
        <v>591154.30000000005</v>
      </c>
      <c r="G165" s="1">
        <f t="shared" ref="G165:H165" si="34">SUM(G167:G172)</f>
        <v>0</v>
      </c>
      <c r="H165" s="1">
        <f t="shared" si="34"/>
        <v>0</v>
      </c>
    </row>
    <row r="166" spans="1:8" s="6" customFormat="1" ht="24.75" customHeight="1" x14ac:dyDescent="0.2">
      <c r="A166" s="4"/>
      <c r="B166" s="4"/>
      <c r="C166" s="20" t="s">
        <v>11</v>
      </c>
      <c r="D166" s="1"/>
      <c r="E166" s="1"/>
      <c r="F166" s="1"/>
      <c r="G166" s="1"/>
      <c r="H166" s="1"/>
    </row>
    <row r="167" spans="1:8" s="6" customFormat="1" ht="39" customHeight="1" x14ac:dyDescent="0.2">
      <c r="A167" s="4"/>
      <c r="B167" s="4"/>
      <c r="C167" s="3" t="s">
        <v>177</v>
      </c>
      <c r="D167" s="2">
        <f>SUM(E167:H167)</f>
        <v>39511.199999999997</v>
      </c>
      <c r="E167" s="2"/>
      <c r="F167" s="2">
        <v>39511.199999999997</v>
      </c>
      <c r="G167" s="2"/>
      <c r="H167" s="2"/>
    </row>
    <row r="168" spans="1:8" s="6" customFormat="1" ht="40.5" customHeight="1" x14ac:dyDescent="0.2">
      <c r="A168" s="4"/>
      <c r="B168" s="4"/>
      <c r="C168" s="3" t="s">
        <v>178</v>
      </c>
      <c r="D168" s="2">
        <f t="shared" ref="D168:D172" si="35">SUM(E168:H168)</f>
        <v>105997.3</v>
      </c>
      <c r="E168" s="2"/>
      <c r="F168" s="2">
        <v>105997.3</v>
      </c>
      <c r="G168" s="2"/>
      <c r="H168" s="2"/>
    </row>
    <row r="169" spans="1:8" s="6" customFormat="1" ht="40.5" customHeight="1" x14ac:dyDescent="0.2">
      <c r="A169" s="4"/>
      <c r="B169" s="4"/>
      <c r="C169" s="39" t="s">
        <v>182</v>
      </c>
      <c r="D169" s="2">
        <f t="shared" si="35"/>
        <v>113378.6</v>
      </c>
      <c r="E169" s="2"/>
      <c r="F169" s="2">
        <v>113378.6</v>
      </c>
      <c r="G169" s="2"/>
      <c r="H169" s="2"/>
    </row>
    <row r="170" spans="1:8" s="6" customFormat="1" ht="60.75" customHeight="1" x14ac:dyDescent="0.2">
      <c r="A170" s="4"/>
      <c r="B170" s="4"/>
      <c r="C170" s="39" t="s">
        <v>179</v>
      </c>
      <c r="D170" s="2">
        <f t="shared" si="35"/>
        <v>54732.7</v>
      </c>
      <c r="E170" s="2"/>
      <c r="F170" s="2">
        <v>54732.7</v>
      </c>
      <c r="G170" s="2"/>
      <c r="H170" s="2"/>
    </row>
    <row r="171" spans="1:8" s="6" customFormat="1" ht="45.75" customHeight="1" x14ac:dyDescent="0.2">
      <c r="A171" s="4"/>
      <c r="B171" s="4"/>
      <c r="C171" s="39" t="s">
        <v>180</v>
      </c>
      <c r="D171" s="2">
        <f t="shared" si="35"/>
        <v>229277.2</v>
      </c>
      <c r="E171" s="2"/>
      <c r="F171" s="2">
        <v>229277.2</v>
      </c>
      <c r="G171" s="2"/>
      <c r="H171" s="2"/>
    </row>
    <row r="172" spans="1:8" s="6" customFormat="1" ht="58.5" customHeight="1" x14ac:dyDescent="0.2">
      <c r="A172" s="4"/>
      <c r="B172" s="4"/>
      <c r="C172" s="39" t="s">
        <v>181</v>
      </c>
      <c r="D172" s="2">
        <f t="shared" si="35"/>
        <v>48257.3</v>
      </c>
      <c r="E172" s="2"/>
      <c r="F172" s="2">
        <v>48257.3</v>
      </c>
      <c r="G172" s="2"/>
      <c r="H172" s="2"/>
    </row>
    <row r="173" spans="1:8" s="6" customFormat="1" ht="62.25" customHeight="1" x14ac:dyDescent="0.2">
      <c r="A173" s="4">
        <v>1004</v>
      </c>
      <c r="B173" s="4">
        <v>31007</v>
      </c>
      <c r="C173" s="5" t="s">
        <v>41</v>
      </c>
      <c r="D173" s="1">
        <f>SUM(E173:H173)</f>
        <v>929828.9</v>
      </c>
      <c r="E173" s="1">
        <v>929828.9</v>
      </c>
      <c r="F173" s="1"/>
      <c r="G173" s="1"/>
      <c r="H173" s="1"/>
    </row>
    <row r="174" spans="1:8" s="6" customFormat="1" ht="54.75" customHeight="1" x14ac:dyDescent="0.2">
      <c r="A174" s="4">
        <v>1004</v>
      </c>
      <c r="B174" s="4">
        <v>31009</v>
      </c>
      <c r="C174" s="5" t="s">
        <v>160</v>
      </c>
      <c r="D174" s="1">
        <f>SUM(E174:H174)</f>
        <v>492962.4</v>
      </c>
      <c r="E174" s="1"/>
      <c r="F174" s="1"/>
      <c r="G174" s="1">
        <v>492962.4</v>
      </c>
      <c r="H174" s="1"/>
    </row>
    <row r="175" spans="1:8" s="6" customFormat="1" ht="51" customHeight="1" x14ac:dyDescent="0.2">
      <c r="A175" s="4">
        <v>1004</v>
      </c>
      <c r="B175" s="4">
        <v>31010</v>
      </c>
      <c r="C175" s="5" t="s">
        <v>42</v>
      </c>
      <c r="D175" s="1">
        <f t="shared" ref="D175" si="36">SUM(E175:H175)</f>
        <v>900000</v>
      </c>
      <c r="E175" s="1">
        <v>900000</v>
      </c>
      <c r="F175" s="1"/>
      <c r="G175" s="1"/>
      <c r="H175" s="1"/>
    </row>
    <row r="176" spans="1:8" s="6" customFormat="1" ht="46.5" customHeight="1" x14ac:dyDescent="0.2">
      <c r="A176" s="4">
        <v>1004</v>
      </c>
      <c r="B176" s="4">
        <v>31011</v>
      </c>
      <c r="C176" s="5" t="s">
        <v>156</v>
      </c>
      <c r="D176" s="1">
        <f>SUM(D178:D181)</f>
        <v>49497.7</v>
      </c>
      <c r="E176" s="1">
        <f>SUM(E178:E181)</f>
        <v>0</v>
      </c>
      <c r="F176" s="1">
        <f>SUM(F178:F181)</f>
        <v>49497.7</v>
      </c>
      <c r="G176" s="1">
        <f t="shared" ref="G176:H176" si="37">SUM(G178:G181)</f>
        <v>0</v>
      </c>
      <c r="H176" s="1">
        <f t="shared" si="37"/>
        <v>0</v>
      </c>
    </row>
    <row r="177" spans="1:8" s="6" customFormat="1" ht="24.75" customHeight="1" x14ac:dyDescent="0.2">
      <c r="A177" s="4"/>
      <c r="B177" s="4"/>
      <c r="C177" s="20" t="s">
        <v>11</v>
      </c>
      <c r="D177" s="1"/>
      <c r="E177" s="1"/>
      <c r="F177" s="1"/>
      <c r="G177" s="1"/>
      <c r="H177" s="1"/>
    </row>
    <row r="178" spans="1:8" s="6" customFormat="1" ht="42.75" customHeight="1" x14ac:dyDescent="0.2">
      <c r="A178" s="4"/>
      <c r="B178" s="4"/>
      <c r="C178" s="39" t="s">
        <v>185</v>
      </c>
      <c r="D178" s="2">
        <f>SUM(E178:H178)</f>
        <v>11081.3</v>
      </c>
      <c r="E178" s="2"/>
      <c r="F178" s="2">
        <v>11081.3</v>
      </c>
      <c r="G178" s="2"/>
      <c r="H178" s="2"/>
    </row>
    <row r="179" spans="1:8" s="6" customFormat="1" ht="28.5" customHeight="1" x14ac:dyDescent="0.2">
      <c r="A179" s="4"/>
      <c r="B179" s="4"/>
      <c r="C179" s="39" t="s">
        <v>183</v>
      </c>
      <c r="D179" s="2">
        <f t="shared" ref="D179:D181" si="38">SUM(E179:H179)</f>
        <v>17113.3</v>
      </c>
      <c r="E179" s="2"/>
      <c r="F179" s="2">
        <v>17113.3</v>
      </c>
      <c r="G179" s="2"/>
      <c r="H179" s="2"/>
    </row>
    <row r="180" spans="1:8" s="6" customFormat="1" ht="61.5" customHeight="1" x14ac:dyDescent="0.2">
      <c r="A180" s="4"/>
      <c r="B180" s="4"/>
      <c r="C180" s="39" t="s">
        <v>184</v>
      </c>
      <c r="D180" s="2">
        <f t="shared" si="38"/>
        <v>10510.5</v>
      </c>
      <c r="E180" s="2"/>
      <c r="F180" s="2">
        <v>10510.5</v>
      </c>
      <c r="G180" s="2"/>
      <c r="H180" s="2"/>
    </row>
    <row r="181" spans="1:8" s="6" customFormat="1" ht="58.5" customHeight="1" x14ac:dyDescent="0.2">
      <c r="A181" s="4"/>
      <c r="B181" s="4"/>
      <c r="C181" s="39" t="s">
        <v>186</v>
      </c>
      <c r="D181" s="2">
        <f t="shared" si="38"/>
        <v>10792.6</v>
      </c>
      <c r="E181" s="2"/>
      <c r="F181" s="2">
        <v>10792.6</v>
      </c>
      <c r="G181" s="2"/>
      <c r="H181" s="2"/>
    </row>
    <row r="182" spans="1:8" s="6" customFormat="1" ht="54.75" customHeight="1" x14ac:dyDescent="0.2">
      <c r="A182" s="4">
        <v>1004</v>
      </c>
      <c r="B182" s="4">
        <v>31012</v>
      </c>
      <c r="C182" s="5" t="s">
        <v>157</v>
      </c>
      <c r="D182" s="1">
        <f>SUM(E182:H182)</f>
        <v>923499.7</v>
      </c>
      <c r="E182" s="1">
        <f>SUM(E184:E193)</f>
        <v>0</v>
      </c>
      <c r="F182" s="1">
        <f>SUM(F184:F193)</f>
        <v>923499.7</v>
      </c>
      <c r="G182" s="1">
        <f t="shared" ref="G182:H182" si="39">SUM(G184:G193)</f>
        <v>0</v>
      </c>
      <c r="H182" s="1">
        <f t="shared" si="39"/>
        <v>0</v>
      </c>
    </row>
    <row r="183" spans="1:8" s="6" customFormat="1" ht="24" customHeight="1" x14ac:dyDescent="0.2">
      <c r="A183" s="4"/>
      <c r="B183" s="4"/>
      <c r="C183" s="20" t="s">
        <v>11</v>
      </c>
      <c r="D183" s="1"/>
      <c r="E183" s="1"/>
      <c r="F183" s="1"/>
      <c r="G183" s="1"/>
      <c r="H183" s="1"/>
    </row>
    <row r="184" spans="1:8" s="6" customFormat="1" ht="47.25" customHeight="1" x14ac:dyDescent="0.2">
      <c r="A184" s="4"/>
      <c r="B184" s="4"/>
      <c r="C184" s="3" t="s">
        <v>187</v>
      </c>
      <c r="D184" s="2">
        <f>SUM(E184:H184)</f>
        <v>102454.3</v>
      </c>
      <c r="E184" s="2"/>
      <c r="F184" s="2">
        <v>102454.3</v>
      </c>
      <c r="G184" s="2"/>
      <c r="H184" s="2"/>
    </row>
    <row r="185" spans="1:8" s="6" customFormat="1" ht="37.5" customHeight="1" x14ac:dyDescent="0.2">
      <c r="A185" s="4"/>
      <c r="B185" s="4"/>
      <c r="C185" s="3" t="s">
        <v>188</v>
      </c>
      <c r="D185" s="2">
        <f t="shared" ref="D185:D193" si="40">SUM(E185:H185)</f>
        <v>68893.600000000006</v>
      </c>
      <c r="E185" s="2"/>
      <c r="F185" s="2">
        <v>68893.600000000006</v>
      </c>
      <c r="G185" s="2"/>
      <c r="H185" s="2"/>
    </row>
    <row r="186" spans="1:8" s="6" customFormat="1" ht="59.25" customHeight="1" x14ac:dyDescent="0.2">
      <c r="A186" s="4"/>
      <c r="B186" s="4"/>
      <c r="C186" s="3" t="s">
        <v>189</v>
      </c>
      <c r="D186" s="2">
        <f t="shared" si="40"/>
        <v>11565.4</v>
      </c>
      <c r="E186" s="2"/>
      <c r="F186" s="2">
        <v>11565.4</v>
      </c>
      <c r="G186" s="2"/>
      <c r="H186" s="2"/>
    </row>
    <row r="187" spans="1:8" s="6" customFormat="1" ht="46.5" customHeight="1" x14ac:dyDescent="0.2">
      <c r="A187" s="4"/>
      <c r="B187" s="4"/>
      <c r="C187" s="3" t="s">
        <v>190</v>
      </c>
      <c r="D187" s="2">
        <f t="shared" si="40"/>
        <v>93028.800000000003</v>
      </c>
      <c r="E187" s="2"/>
      <c r="F187" s="2">
        <v>93028.800000000003</v>
      </c>
      <c r="G187" s="2"/>
      <c r="H187" s="2"/>
    </row>
    <row r="188" spans="1:8" s="6" customFormat="1" ht="62.25" customHeight="1" x14ac:dyDescent="0.2">
      <c r="A188" s="4"/>
      <c r="B188" s="4"/>
      <c r="C188" s="3" t="s">
        <v>191</v>
      </c>
      <c r="D188" s="2">
        <f t="shared" si="40"/>
        <v>73184.899999999994</v>
      </c>
      <c r="E188" s="2"/>
      <c r="F188" s="2">
        <v>73184.899999999994</v>
      </c>
      <c r="G188" s="2"/>
      <c r="H188" s="2"/>
    </row>
    <row r="189" spans="1:8" s="6" customFormat="1" ht="47.25" customHeight="1" x14ac:dyDescent="0.2">
      <c r="A189" s="4"/>
      <c r="B189" s="4"/>
      <c r="C189" s="3" t="s">
        <v>192</v>
      </c>
      <c r="D189" s="2">
        <f t="shared" si="40"/>
        <v>88586.7</v>
      </c>
      <c r="E189" s="2"/>
      <c r="F189" s="2">
        <v>88586.7</v>
      </c>
      <c r="G189" s="2"/>
      <c r="H189" s="2"/>
    </row>
    <row r="190" spans="1:8" s="6" customFormat="1" ht="48" customHeight="1" x14ac:dyDescent="0.2">
      <c r="A190" s="4"/>
      <c r="B190" s="4"/>
      <c r="C190" s="3" t="s">
        <v>193</v>
      </c>
      <c r="D190" s="2">
        <f t="shared" si="40"/>
        <v>27214.799999999999</v>
      </c>
      <c r="E190" s="2"/>
      <c r="F190" s="2">
        <v>27214.799999999999</v>
      </c>
      <c r="G190" s="2"/>
      <c r="H190" s="2"/>
    </row>
    <row r="191" spans="1:8" s="6" customFormat="1" ht="62.25" customHeight="1" x14ac:dyDescent="0.2">
      <c r="A191" s="4"/>
      <c r="B191" s="4"/>
      <c r="C191" s="3" t="s">
        <v>194</v>
      </c>
      <c r="D191" s="2">
        <f t="shared" si="40"/>
        <v>271095.7</v>
      </c>
      <c r="E191" s="2"/>
      <c r="F191" s="2">
        <v>271095.7</v>
      </c>
      <c r="G191" s="2"/>
      <c r="H191" s="2"/>
    </row>
    <row r="192" spans="1:8" s="6" customFormat="1" ht="57.75" customHeight="1" x14ac:dyDescent="0.2">
      <c r="A192" s="4"/>
      <c r="B192" s="4"/>
      <c r="C192" s="3" t="s">
        <v>195</v>
      </c>
      <c r="D192" s="2">
        <f t="shared" si="40"/>
        <v>70850.399999999994</v>
      </c>
      <c r="E192" s="2"/>
      <c r="F192" s="2">
        <v>70850.399999999994</v>
      </c>
      <c r="G192" s="2"/>
      <c r="H192" s="2"/>
    </row>
    <row r="193" spans="1:8" s="6" customFormat="1" ht="48" customHeight="1" x14ac:dyDescent="0.2">
      <c r="A193" s="4"/>
      <c r="B193" s="4"/>
      <c r="C193" s="3" t="s">
        <v>196</v>
      </c>
      <c r="D193" s="2">
        <f t="shared" si="40"/>
        <v>116625.1</v>
      </c>
      <c r="E193" s="2"/>
      <c r="F193" s="2">
        <v>116625.1</v>
      </c>
      <c r="G193" s="2"/>
      <c r="H193" s="2"/>
    </row>
    <row r="194" spans="1:8" s="6" customFormat="1" ht="42" customHeight="1" x14ac:dyDescent="0.2">
      <c r="A194" s="4">
        <v>1004</v>
      </c>
      <c r="B194" s="4">
        <v>31013</v>
      </c>
      <c r="C194" s="5" t="s">
        <v>158</v>
      </c>
      <c r="D194" s="1">
        <f t="shared" ref="D194" si="41">SUM(E194:H194)</f>
        <v>2000000</v>
      </c>
      <c r="E194" s="1"/>
      <c r="F194" s="1"/>
      <c r="G194" s="1">
        <v>2000000</v>
      </c>
      <c r="H194" s="1"/>
    </row>
    <row r="195" spans="1:8" s="6" customFormat="1" ht="54.75" customHeight="1" x14ac:dyDescent="0.2">
      <c r="A195" s="4">
        <v>1004</v>
      </c>
      <c r="B195" s="4">
        <v>31014</v>
      </c>
      <c r="C195" s="5" t="s">
        <v>159</v>
      </c>
      <c r="D195" s="1">
        <f>SUM(D197:D202)</f>
        <v>1276652</v>
      </c>
      <c r="E195" s="1"/>
      <c r="F195" s="1">
        <f>SUM(F197:F202)</f>
        <v>1246652</v>
      </c>
      <c r="G195" s="1">
        <f>SUM(G197:G202)</f>
        <v>30000</v>
      </c>
      <c r="H195" s="1"/>
    </row>
    <row r="196" spans="1:8" s="6" customFormat="1" ht="25.5" customHeight="1" x14ac:dyDescent="0.2">
      <c r="A196" s="4"/>
      <c r="B196" s="4"/>
      <c r="C196" s="20" t="s">
        <v>11</v>
      </c>
      <c r="D196" s="1"/>
      <c r="E196" s="1"/>
      <c r="F196" s="1"/>
      <c r="G196" s="1"/>
      <c r="H196" s="1"/>
    </row>
    <row r="197" spans="1:8" s="6" customFormat="1" ht="76.5" customHeight="1" x14ac:dyDescent="0.2">
      <c r="A197" s="4"/>
      <c r="B197" s="4"/>
      <c r="C197" s="3" t="s">
        <v>202</v>
      </c>
      <c r="D197" s="2">
        <f>SUM(E197:H197)</f>
        <v>30000</v>
      </c>
      <c r="E197" s="2"/>
      <c r="F197" s="2"/>
      <c r="G197" s="2">
        <v>30000</v>
      </c>
      <c r="H197" s="2"/>
    </row>
    <row r="198" spans="1:8" s="6" customFormat="1" ht="40.5" customHeight="1" x14ac:dyDescent="0.3">
      <c r="A198" s="4"/>
      <c r="B198" s="4"/>
      <c r="C198" s="3" t="s">
        <v>197</v>
      </c>
      <c r="D198" s="2">
        <f t="shared" ref="D198:D202" si="42">SUM(E198:H198)</f>
        <v>103327</v>
      </c>
      <c r="E198" s="2"/>
      <c r="F198" s="2">
        <v>103327</v>
      </c>
      <c r="G198" s="21"/>
      <c r="H198" s="2"/>
    </row>
    <row r="199" spans="1:8" s="6" customFormat="1" ht="45" customHeight="1" x14ac:dyDescent="0.2">
      <c r="A199" s="4"/>
      <c r="B199" s="4"/>
      <c r="C199" s="3" t="s">
        <v>198</v>
      </c>
      <c r="D199" s="2">
        <f t="shared" si="42"/>
        <v>1000000</v>
      </c>
      <c r="E199" s="2"/>
      <c r="F199" s="2">
        <v>1000000</v>
      </c>
      <c r="G199" s="2"/>
      <c r="H199" s="2"/>
    </row>
    <row r="200" spans="1:8" s="6" customFormat="1" ht="42.75" customHeight="1" x14ac:dyDescent="0.2">
      <c r="A200" s="4"/>
      <c r="B200" s="4"/>
      <c r="C200" s="3" t="s">
        <v>199</v>
      </c>
      <c r="D200" s="2">
        <f t="shared" si="42"/>
        <v>42118</v>
      </c>
      <c r="E200" s="2"/>
      <c r="F200" s="2">
        <v>42118</v>
      </c>
      <c r="G200" s="2"/>
      <c r="H200" s="2"/>
    </row>
    <row r="201" spans="1:8" s="6" customFormat="1" ht="32.25" customHeight="1" x14ac:dyDescent="0.2">
      <c r="A201" s="4"/>
      <c r="B201" s="4"/>
      <c r="C201" s="3" t="s">
        <v>200</v>
      </c>
      <c r="D201" s="2">
        <f t="shared" si="42"/>
        <v>91977</v>
      </c>
      <c r="E201" s="2"/>
      <c r="F201" s="2">
        <v>91977</v>
      </c>
      <c r="G201" s="2"/>
      <c r="H201" s="2"/>
    </row>
    <row r="202" spans="1:8" s="6" customFormat="1" ht="57" customHeight="1" x14ac:dyDescent="0.2">
      <c r="A202" s="4"/>
      <c r="B202" s="4"/>
      <c r="C202" s="3" t="s">
        <v>201</v>
      </c>
      <c r="D202" s="2">
        <f t="shared" si="42"/>
        <v>9230</v>
      </c>
      <c r="E202" s="2"/>
      <c r="F202" s="2">
        <v>9230</v>
      </c>
      <c r="G202" s="2"/>
      <c r="H202" s="2"/>
    </row>
    <row r="203" spans="1:8" s="6" customFormat="1" ht="54.75" customHeight="1" x14ac:dyDescent="0.2">
      <c r="A203" s="4">
        <v>1017</v>
      </c>
      <c r="B203" s="4">
        <v>21001</v>
      </c>
      <c r="C203" s="5" t="s">
        <v>161</v>
      </c>
      <c r="D203" s="1">
        <f>SUM(E203:H203)</f>
        <v>1615126.5</v>
      </c>
      <c r="E203" s="1"/>
      <c r="F203" s="1">
        <v>1615126.5</v>
      </c>
      <c r="G203" s="1"/>
      <c r="H203" s="1"/>
    </row>
    <row r="204" spans="1:8" s="6" customFormat="1" ht="77.25" customHeight="1" x14ac:dyDescent="0.2">
      <c r="A204" s="4">
        <v>1072</v>
      </c>
      <c r="B204" s="4">
        <v>31008</v>
      </c>
      <c r="C204" s="5" t="s">
        <v>162</v>
      </c>
      <c r="D204" s="1">
        <f>SUM(D206:D207)</f>
        <v>182573.7</v>
      </c>
      <c r="E204" s="1">
        <f>SUM(E206:E207)</f>
        <v>182573.7</v>
      </c>
      <c r="F204" s="1">
        <f t="shared" ref="F204:H204" si="43">SUM(F206:F207)</f>
        <v>0</v>
      </c>
      <c r="G204" s="1">
        <f t="shared" si="43"/>
        <v>0</v>
      </c>
      <c r="H204" s="1">
        <f t="shared" si="43"/>
        <v>0</v>
      </c>
    </row>
    <row r="205" spans="1:8" s="6" customFormat="1" ht="25.5" customHeight="1" x14ac:dyDescent="0.2">
      <c r="A205" s="4"/>
      <c r="B205" s="4"/>
      <c r="C205" s="20" t="s">
        <v>11</v>
      </c>
      <c r="D205" s="1"/>
      <c r="E205" s="1"/>
      <c r="F205" s="1"/>
      <c r="G205" s="1"/>
      <c r="H205" s="1"/>
    </row>
    <row r="206" spans="1:8" s="6" customFormat="1" ht="62.25" customHeight="1" x14ac:dyDescent="0.2">
      <c r="A206" s="4"/>
      <c r="B206" s="4"/>
      <c r="C206" s="3" t="s">
        <v>203</v>
      </c>
      <c r="D206" s="1">
        <f>SUM(E206:H206)</f>
        <v>81603.899999999994</v>
      </c>
      <c r="E206" s="1">
        <v>81603.899999999994</v>
      </c>
      <c r="F206" s="1"/>
      <c r="G206" s="1"/>
      <c r="H206" s="1"/>
    </row>
    <row r="207" spans="1:8" s="6" customFormat="1" ht="60" customHeight="1" x14ac:dyDescent="0.2">
      <c r="A207" s="4"/>
      <c r="B207" s="4"/>
      <c r="C207" s="3" t="s">
        <v>204</v>
      </c>
      <c r="D207" s="1">
        <f>SUM(E207:H207)</f>
        <v>100969.8</v>
      </c>
      <c r="E207" s="1">
        <v>100969.8</v>
      </c>
      <c r="F207" s="1"/>
      <c r="G207" s="1"/>
      <c r="H207" s="1"/>
    </row>
    <row r="208" spans="1:8" s="6" customFormat="1" ht="74.25" customHeight="1" x14ac:dyDescent="0.2">
      <c r="A208" s="4">
        <v>1072</v>
      </c>
      <c r="B208" s="4">
        <v>31009</v>
      </c>
      <c r="C208" s="5" t="s">
        <v>163</v>
      </c>
      <c r="D208" s="1">
        <f t="shared" ref="D208:D209" si="44">SUM(E208:H208)</f>
        <v>195000</v>
      </c>
      <c r="E208" s="1">
        <v>182400</v>
      </c>
      <c r="F208" s="1"/>
      <c r="G208" s="1">
        <v>12600</v>
      </c>
      <c r="H208" s="1"/>
    </row>
    <row r="209" spans="1:8" s="6" customFormat="1" ht="54.75" customHeight="1" x14ac:dyDescent="0.2">
      <c r="A209" s="4">
        <v>1157</v>
      </c>
      <c r="B209" s="4">
        <v>21001</v>
      </c>
      <c r="C209" s="5" t="s">
        <v>58</v>
      </c>
      <c r="D209" s="1">
        <f t="shared" si="44"/>
        <v>500000</v>
      </c>
      <c r="E209" s="1"/>
      <c r="F209" s="1">
        <v>500000</v>
      </c>
      <c r="G209" s="1"/>
      <c r="H209" s="1"/>
    </row>
    <row r="210" spans="1:8" ht="17.25" customHeight="1" x14ac:dyDescent="0.2">
      <c r="A210" s="9"/>
      <c r="B210" s="9"/>
      <c r="C210" s="3"/>
      <c r="D210" s="2"/>
      <c r="E210" s="2"/>
      <c r="F210" s="2"/>
      <c r="G210" s="2"/>
      <c r="H210" s="2"/>
    </row>
    <row r="211" spans="1:8" s="22" customFormat="1" ht="47.25" customHeight="1" x14ac:dyDescent="0.2">
      <c r="A211" s="9"/>
      <c r="B211" s="34"/>
      <c r="C211" s="34" t="s">
        <v>81</v>
      </c>
      <c r="D211" s="1">
        <f>D213</f>
        <v>20033.8</v>
      </c>
      <c r="E211" s="1">
        <f t="shared" ref="E211:H211" si="45">E213</f>
        <v>0</v>
      </c>
      <c r="F211" s="1">
        <f t="shared" si="45"/>
        <v>0</v>
      </c>
      <c r="G211" s="1">
        <f t="shared" si="45"/>
        <v>0</v>
      </c>
      <c r="H211" s="1">
        <f t="shared" si="45"/>
        <v>20033.8</v>
      </c>
    </row>
    <row r="212" spans="1:8" s="22" customFormat="1" ht="17.25" customHeight="1" x14ac:dyDescent="0.2">
      <c r="A212" s="9"/>
      <c r="B212" s="9"/>
      <c r="C212" s="9" t="s">
        <v>11</v>
      </c>
      <c r="D212" s="2"/>
      <c r="E212" s="2"/>
      <c r="F212" s="2"/>
      <c r="G212" s="2"/>
      <c r="H212" s="2"/>
    </row>
    <row r="213" spans="1:8" s="6" customFormat="1" ht="57.75" customHeight="1" x14ac:dyDescent="0.2">
      <c r="A213" s="4">
        <v>1058</v>
      </c>
      <c r="B213" s="4">
        <v>31001</v>
      </c>
      <c r="C213" s="5" t="s">
        <v>82</v>
      </c>
      <c r="D213" s="1">
        <f>SUM(E213:H213)</f>
        <v>20033.8</v>
      </c>
      <c r="E213" s="1"/>
      <c r="F213" s="1"/>
      <c r="G213" s="1"/>
      <c r="H213" s="1">
        <v>20033.8</v>
      </c>
    </row>
    <row r="214" spans="1:8" s="6" customFormat="1" ht="17.25" customHeight="1" x14ac:dyDescent="0.2">
      <c r="A214" s="4"/>
      <c r="B214" s="4"/>
      <c r="C214" s="5"/>
      <c r="D214" s="1"/>
      <c r="E214" s="1"/>
      <c r="F214" s="1"/>
      <c r="G214" s="1"/>
      <c r="H214" s="1"/>
    </row>
    <row r="215" spans="1:8" s="22" customFormat="1" ht="23.25" customHeight="1" x14ac:dyDescent="0.2">
      <c r="A215" s="9"/>
      <c r="B215" s="34"/>
      <c r="C215" s="34" t="s">
        <v>22</v>
      </c>
      <c r="D215" s="1">
        <f>SUM(E215:H215)</f>
        <v>273627</v>
      </c>
      <c r="E215" s="1">
        <f>E217</f>
        <v>0</v>
      </c>
      <c r="F215" s="1">
        <f t="shared" ref="F215:H215" si="46">F217</f>
        <v>0</v>
      </c>
      <c r="G215" s="1">
        <f t="shared" si="46"/>
        <v>0</v>
      </c>
      <c r="H215" s="1">
        <f t="shared" si="46"/>
        <v>273627</v>
      </c>
    </row>
    <row r="216" spans="1:8" s="22" customFormat="1" ht="17.25" customHeight="1" x14ac:dyDescent="0.2">
      <c r="A216" s="9"/>
      <c r="B216" s="9"/>
      <c r="C216" s="9" t="s">
        <v>11</v>
      </c>
      <c r="D216" s="2"/>
      <c r="E216" s="2"/>
      <c r="F216" s="2"/>
      <c r="G216" s="2"/>
      <c r="H216" s="2"/>
    </row>
    <row r="217" spans="1:8" s="6" customFormat="1" ht="51.75" x14ac:dyDescent="0.2">
      <c r="A217" s="4">
        <v>1143</v>
      </c>
      <c r="B217" s="4">
        <v>31001</v>
      </c>
      <c r="C217" s="5" t="s">
        <v>97</v>
      </c>
      <c r="D217" s="1">
        <f t="shared" ref="D217" si="47">SUM(E217:H217)</f>
        <v>273627</v>
      </c>
      <c r="E217" s="1"/>
      <c r="F217" s="1"/>
      <c r="G217" s="1"/>
      <c r="H217" s="1">
        <v>273627</v>
      </c>
    </row>
    <row r="218" spans="1:8" ht="17.25" customHeight="1" x14ac:dyDescent="0.2">
      <c r="A218" s="9"/>
      <c r="B218" s="9"/>
      <c r="C218" s="3"/>
      <c r="D218" s="2"/>
      <c r="E218" s="2"/>
      <c r="F218" s="2"/>
      <c r="G218" s="2"/>
      <c r="H218" s="2"/>
    </row>
    <row r="219" spans="1:8" s="22" customFormat="1" ht="41.25" customHeight="1" x14ac:dyDescent="0.2">
      <c r="A219" s="9"/>
      <c r="B219" s="34"/>
      <c r="C219" s="34" t="s">
        <v>23</v>
      </c>
      <c r="D219" s="1">
        <f>D221</f>
        <v>11047</v>
      </c>
      <c r="E219" s="1">
        <f t="shared" ref="E219:G219" si="48">E221</f>
        <v>0</v>
      </c>
      <c r="F219" s="1">
        <f t="shared" si="48"/>
        <v>0</v>
      </c>
      <c r="G219" s="1">
        <f t="shared" si="48"/>
        <v>0</v>
      </c>
      <c r="H219" s="1">
        <f>H221</f>
        <v>11047</v>
      </c>
    </row>
    <row r="220" spans="1:8" s="22" customFormat="1" ht="17.25" customHeight="1" x14ac:dyDescent="0.2">
      <c r="A220" s="9"/>
      <c r="B220" s="9"/>
      <c r="C220" s="9" t="s">
        <v>11</v>
      </c>
      <c r="D220" s="2"/>
      <c r="E220" s="2"/>
      <c r="F220" s="2"/>
      <c r="G220" s="2"/>
      <c r="H220" s="2"/>
    </row>
    <row r="221" spans="1:8" s="6" customFormat="1" ht="58.5" customHeight="1" x14ac:dyDescent="0.2">
      <c r="A221" s="4">
        <v>1064</v>
      </c>
      <c r="B221" s="4">
        <v>31001</v>
      </c>
      <c r="C221" s="5" t="s">
        <v>94</v>
      </c>
      <c r="D221" s="1">
        <f t="shared" ref="D221" si="49">SUM(E221:H221)</f>
        <v>11047</v>
      </c>
      <c r="E221" s="1"/>
      <c r="F221" s="1"/>
      <c r="G221" s="1"/>
      <c r="H221" s="1">
        <v>11047</v>
      </c>
    </row>
    <row r="222" spans="1:8" ht="17.25" customHeight="1" x14ac:dyDescent="0.2">
      <c r="A222" s="9"/>
      <c r="B222" s="9"/>
      <c r="C222" s="3"/>
      <c r="D222" s="2"/>
      <c r="E222" s="2"/>
      <c r="F222" s="2"/>
      <c r="G222" s="2"/>
      <c r="H222" s="2"/>
    </row>
    <row r="223" spans="1:8" s="22" customFormat="1" ht="30" customHeight="1" x14ac:dyDescent="0.2">
      <c r="A223" s="9"/>
      <c r="B223" s="34"/>
      <c r="C223" s="34" t="s">
        <v>45</v>
      </c>
      <c r="D223" s="1">
        <f>E223+F223+G223+H223</f>
        <v>614981.19999999995</v>
      </c>
      <c r="E223" s="1">
        <f>E225+E228+E229+E230+E233</f>
        <v>0</v>
      </c>
      <c r="F223" s="1">
        <f t="shared" ref="F223:H223" si="50">F225+F228+F229+F230+F233</f>
        <v>188000</v>
      </c>
      <c r="G223" s="1">
        <f t="shared" si="50"/>
        <v>276981.2</v>
      </c>
      <c r="H223" s="1">
        <f t="shared" si="50"/>
        <v>150000</v>
      </c>
    </row>
    <row r="224" spans="1:8" s="22" customFormat="1" ht="17.25" customHeight="1" x14ac:dyDescent="0.2">
      <c r="A224" s="9"/>
      <c r="B224" s="9"/>
      <c r="C224" s="9" t="s">
        <v>11</v>
      </c>
      <c r="D224" s="2"/>
      <c r="E224" s="2"/>
      <c r="F224" s="2"/>
      <c r="G224" s="2"/>
      <c r="H224" s="2"/>
    </row>
    <row r="225" spans="1:8" s="22" customFormat="1" ht="41.25" customHeight="1" x14ac:dyDescent="0.2">
      <c r="A225" s="4">
        <v>1012</v>
      </c>
      <c r="B225" s="4">
        <v>31001</v>
      </c>
      <c r="C225" s="5" t="s">
        <v>59</v>
      </c>
      <c r="D225" s="1">
        <f>SUM(E225:H225)</f>
        <v>188000</v>
      </c>
      <c r="E225" s="1"/>
      <c r="F225" s="1">
        <f>F227</f>
        <v>188000</v>
      </c>
      <c r="G225" s="1">
        <f t="shared" ref="G225:H225" si="51">G227</f>
        <v>0</v>
      </c>
      <c r="H225" s="1">
        <f t="shared" si="51"/>
        <v>0</v>
      </c>
    </row>
    <row r="226" spans="1:8" s="22" customFormat="1" ht="20.25" customHeight="1" x14ac:dyDescent="0.2">
      <c r="A226" s="4"/>
      <c r="B226" s="4"/>
      <c r="C226" s="9" t="s">
        <v>11</v>
      </c>
      <c r="D226" s="2"/>
      <c r="E226" s="2"/>
      <c r="F226" s="1"/>
      <c r="G226" s="2"/>
      <c r="H226" s="2"/>
    </row>
    <row r="227" spans="1:8" s="22" customFormat="1" ht="77.25" customHeight="1" x14ac:dyDescent="0.2">
      <c r="A227" s="9"/>
      <c r="B227" s="9"/>
      <c r="C227" s="3" t="s">
        <v>217</v>
      </c>
      <c r="D227" s="2">
        <f>SUM(E227:H227)</f>
        <v>188000</v>
      </c>
      <c r="E227" s="2"/>
      <c r="F227" s="2">
        <v>188000</v>
      </c>
      <c r="G227" s="2"/>
      <c r="H227" s="2"/>
    </row>
    <row r="228" spans="1:8" s="6" customFormat="1" ht="45" customHeight="1" x14ac:dyDescent="0.2">
      <c r="A228" s="4">
        <v>1012</v>
      </c>
      <c r="B228" s="4">
        <v>31002</v>
      </c>
      <c r="C228" s="5" t="s">
        <v>44</v>
      </c>
      <c r="D228" s="1">
        <f>SUM(E228:H228)</f>
        <v>150000</v>
      </c>
      <c r="E228" s="1"/>
      <c r="F228" s="1"/>
      <c r="G228" s="1"/>
      <c r="H228" s="1">
        <v>150000</v>
      </c>
    </row>
    <row r="229" spans="1:8" s="6" customFormat="1" ht="56.25" customHeight="1" x14ac:dyDescent="0.2">
      <c r="A229" s="4">
        <v>1012</v>
      </c>
      <c r="B229" s="4">
        <v>31004</v>
      </c>
      <c r="C229" s="5" t="s">
        <v>61</v>
      </c>
      <c r="D229" s="1">
        <f>SUM(E229:H229)</f>
        <v>70000</v>
      </c>
      <c r="E229" s="1"/>
      <c r="F229" s="1"/>
      <c r="G229" s="1">
        <v>70000</v>
      </c>
      <c r="H229" s="1"/>
    </row>
    <row r="230" spans="1:8" s="6" customFormat="1" ht="45" customHeight="1" x14ac:dyDescent="0.2">
      <c r="A230" s="4">
        <v>1012</v>
      </c>
      <c r="B230" s="4">
        <v>31007</v>
      </c>
      <c r="C230" s="5" t="s">
        <v>60</v>
      </c>
      <c r="D230" s="1">
        <f>D232</f>
        <v>25000</v>
      </c>
      <c r="E230" s="1"/>
      <c r="F230" s="1"/>
      <c r="G230" s="1">
        <f t="shared" ref="G230" si="52">G232</f>
        <v>25000</v>
      </c>
      <c r="H230" s="1"/>
    </row>
    <row r="231" spans="1:8" s="22" customFormat="1" ht="20.25" customHeight="1" x14ac:dyDescent="0.2">
      <c r="A231" s="4"/>
      <c r="B231" s="4"/>
      <c r="C231" s="9" t="s">
        <v>11</v>
      </c>
      <c r="D231" s="2"/>
      <c r="E231" s="2"/>
      <c r="F231" s="1"/>
      <c r="G231" s="2"/>
      <c r="H231" s="2"/>
    </row>
    <row r="232" spans="1:8" s="22" customFormat="1" ht="79.5" customHeight="1" x14ac:dyDescent="0.2">
      <c r="A232" s="9"/>
      <c r="B232" s="9"/>
      <c r="C232" s="3" t="s">
        <v>98</v>
      </c>
      <c r="D232" s="2">
        <f>SUM(E232:H232)</f>
        <v>25000</v>
      </c>
      <c r="E232" s="2"/>
      <c r="F232" s="2"/>
      <c r="G232" s="2">
        <v>25000</v>
      </c>
      <c r="H232" s="2"/>
    </row>
    <row r="233" spans="1:8" s="6" customFormat="1" ht="54" customHeight="1" x14ac:dyDescent="0.2">
      <c r="A233" s="4">
        <v>1012</v>
      </c>
      <c r="B233" s="4">
        <v>31013</v>
      </c>
      <c r="C233" s="5" t="s">
        <v>62</v>
      </c>
      <c r="D233" s="1">
        <f>SUM(E233:H233)</f>
        <v>181981.2</v>
      </c>
      <c r="E233" s="1"/>
      <c r="F233" s="1"/>
      <c r="G233" s="1">
        <v>181981.2</v>
      </c>
      <c r="H233" s="1"/>
    </row>
    <row r="234" spans="1:8" ht="17.25" customHeight="1" x14ac:dyDescent="0.2">
      <c r="A234" s="9"/>
      <c r="B234" s="9"/>
      <c r="C234" s="3"/>
      <c r="D234" s="2"/>
      <c r="E234" s="2"/>
      <c r="F234" s="2"/>
      <c r="G234" s="2"/>
      <c r="H234" s="2"/>
    </row>
    <row r="235" spans="1:8" s="22" customFormat="1" ht="41.25" customHeight="1" x14ac:dyDescent="0.2">
      <c r="A235" s="9"/>
      <c r="B235" s="34"/>
      <c r="C235" s="34" t="s">
        <v>95</v>
      </c>
      <c r="D235" s="1">
        <f t="shared" ref="D235:G235" si="53">D237</f>
        <v>2680</v>
      </c>
      <c r="E235" s="1">
        <f t="shared" si="53"/>
        <v>0</v>
      </c>
      <c r="F235" s="1">
        <f t="shared" si="53"/>
        <v>0</v>
      </c>
      <c r="G235" s="1">
        <f t="shared" si="53"/>
        <v>0</v>
      </c>
      <c r="H235" s="1">
        <f>H237</f>
        <v>2680</v>
      </c>
    </row>
    <row r="236" spans="1:8" s="22" customFormat="1" ht="17.25" customHeight="1" x14ac:dyDescent="0.2">
      <c r="A236" s="9"/>
      <c r="B236" s="9"/>
      <c r="C236" s="9" t="s">
        <v>11</v>
      </c>
      <c r="D236" s="2"/>
      <c r="E236" s="2"/>
      <c r="F236" s="2"/>
      <c r="G236" s="2"/>
      <c r="H236" s="2"/>
    </row>
    <row r="237" spans="1:8" s="6" customFormat="1" ht="58.5" customHeight="1" x14ac:dyDescent="0.2">
      <c r="A237" s="4">
        <v>1007</v>
      </c>
      <c r="B237" s="4">
        <v>31001</v>
      </c>
      <c r="C237" s="5" t="s">
        <v>96</v>
      </c>
      <c r="D237" s="1">
        <f t="shared" ref="D237" si="54">SUM(E237:H237)</f>
        <v>2680</v>
      </c>
      <c r="E237" s="1"/>
      <c r="F237" s="1"/>
      <c r="G237" s="1"/>
      <c r="H237" s="1">
        <v>2680</v>
      </c>
    </row>
    <row r="238" spans="1:8" ht="17.25" customHeight="1" x14ac:dyDescent="0.2">
      <c r="A238" s="9"/>
      <c r="B238" s="9"/>
      <c r="C238" s="3"/>
      <c r="D238" s="2"/>
      <c r="E238" s="2"/>
      <c r="F238" s="2"/>
      <c r="G238" s="2"/>
      <c r="H238" s="2"/>
    </row>
    <row r="239" spans="1:8" s="22" customFormat="1" ht="24.75" customHeight="1" x14ac:dyDescent="0.2">
      <c r="A239" s="9"/>
      <c r="B239" s="34"/>
      <c r="C239" s="34" t="s">
        <v>24</v>
      </c>
      <c r="D239" s="1">
        <f>SUM(E239:H239)</f>
        <v>2789366.8</v>
      </c>
      <c r="E239" s="1">
        <f>+E241+E242+E246</f>
        <v>1425737</v>
      </c>
      <c r="F239" s="1">
        <f t="shared" ref="F239:H239" si="55">+F241+F242+F246</f>
        <v>173150.3</v>
      </c>
      <c r="G239" s="1">
        <f t="shared" si="55"/>
        <v>18000</v>
      </c>
      <c r="H239" s="1">
        <f t="shared" si="55"/>
        <v>1172479.5</v>
      </c>
    </row>
    <row r="240" spans="1:8" s="22" customFormat="1" ht="17.25" customHeight="1" x14ac:dyDescent="0.2">
      <c r="A240" s="9"/>
      <c r="B240" s="9"/>
      <c r="C240" s="9" t="s">
        <v>11</v>
      </c>
      <c r="D240" s="2"/>
      <c r="E240" s="2"/>
      <c r="F240" s="2"/>
      <c r="G240" s="2"/>
      <c r="H240" s="2"/>
    </row>
    <row r="241" spans="1:8" s="6" customFormat="1" ht="60.75" customHeight="1" x14ac:dyDescent="0.2">
      <c r="A241" s="4">
        <v>1023</v>
      </c>
      <c r="B241" s="4">
        <v>31001</v>
      </c>
      <c r="C241" s="5" t="s">
        <v>76</v>
      </c>
      <c r="D241" s="1">
        <f>SUM(E241:H241)</f>
        <v>1172479.5</v>
      </c>
      <c r="E241" s="1"/>
      <c r="F241" s="1"/>
      <c r="G241" s="1"/>
      <c r="H241" s="1">
        <v>1172479.5</v>
      </c>
    </row>
    <row r="242" spans="1:8" s="6" customFormat="1" ht="42" customHeight="1" x14ac:dyDescent="0.2">
      <c r="A242" s="4">
        <v>1023</v>
      </c>
      <c r="B242" s="4">
        <v>31003</v>
      </c>
      <c r="C242" s="5" t="s">
        <v>25</v>
      </c>
      <c r="D242" s="1">
        <f>SUM(E242:H242)</f>
        <v>1443737</v>
      </c>
      <c r="E242" s="1">
        <f t="shared" ref="E242:F242" si="56">SUM(E244:E245)</f>
        <v>1425737</v>
      </c>
      <c r="F242" s="1">
        <f t="shared" si="56"/>
        <v>0</v>
      </c>
      <c r="G242" s="1">
        <f>SUM(G244:G245)</f>
        <v>18000</v>
      </c>
      <c r="H242" s="1">
        <f>SUM(H244:H245)</f>
        <v>0</v>
      </c>
    </row>
    <row r="243" spans="1:8" s="22" customFormat="1" ht="17.25" customHeight="1" x14ac:dyDescent="0.2">
      <c r="A243" s="9"/>
      <c r="B243" s="9"/>
      <c r="C243" s="9" t="s">
        <v>11</v>
      </c>
      <c r="D243" s="2"/>
      <c r="E243" s="2"/>
      <c r="F243" s="2"/>
      <c r="G243" s="2"/>
      <c r="H243" s="2"/>
    </row>
    <row r="244" spans="1:8" s="22" customFormat="1" ht="102.75" customHeight="1" x14ac:dyDescent="0.2">
      <c r="A244" s="9"/>
      <c r="B244" s="9"/>
      <c r="C244" s="3" t="s">
        <v>205</v>
      </c>
      <c r="D244" s="2">
        <f>SUM(E244:H244)</f>
        <v>1425737</v>
      </c>
      <c r="E244" s="2">
        <v>1425737</v>
      </c>
      <c r="F244" s="2"/>
      <c r="G244" s="2"/>
      <c r="H244" s="2"/>
    </row>
    <row r="245" spans="1:8" s="41" customFormat="1" ht="102.75" customHeight="1" x14ac:dyDescent="0.2">
      <c r="A245" s="40"/>
      <c r="B245" s="40"/>
      <c r="C245" s="3" t="s">
        <v>206</v>
      </c>
      <c r="D245" s="2">
        <f t="shared" ref="D245" si="57">SUM(E245:H245)</f>
        <v>18000</v>
      </c>
      <c r="E245" s="2"/>
      <c r="F245" s="2"/>
      <c r="G245" s="2">
        <v>18000</v>
      </c>
      <c r="H245" s="2"/>
    </row>
    <row r="246" spans="1:8" s="6" customFormat="1" ht="42" customHeight="1" x14ac:dyDescent="0.2">
      <c r="A246" s="4">
        <v>1023</v>
      </c>
      <c r="B246" s="4">
        <v>31004</v>
      </c>
      <c r="C246" s="5" t="s">
        <v>26</v>
      </c>
      <c r="D246" s="1">
        <f>SUM(D248:D249)</f>
        <v>173150.3</v>
      </c>
      <c r="E246" s="1">
        <f t="shared" ref="E246" si="58">SUM(E248:E249)</f>
        <v>0</v>
      </c>
      <c r="F246" s="1">
        <f>SUM(F248:F249)</f>
        <v>173150.3</v>
      </c>
      <c r="G246" s="1">
        <f>SUM(G248:G249)</f>
        <v>0</v>
      </c>
      <c r="H246" s="1">
        <f>SUM(H248:H249)</f>
        <v>0</v>
      </c>
    </row>
    <row r="247" spans="1:8" s="22" customFormat="1" ht="17.25" customHeight="1" x14ac:dyDescent="0.2">
      <c r="A247" s="9"/>
      <c r="B247" s="9"/>
      <c r="C247" s="9" t="s">
        <v>11</v>
      </c>
      <c r="D247" s="2"/>
      <c r="E247" s="2"/>
      <c r="F247" s="2"/>
      <c r="G247" s="2"/>
      <c r="H247" s="2"/>
    </row>
    <row r="248" spans="1:8" s="22" customFormat="1" ht="67.5" customHeight="1" x14ac:dyDescent="0.2">
      <c r="A248" s="9"/>
      <c r="B248" s="9"/>
      <c r="C248" s="3" t="s">
        <v>207</v>
      </c>
      <c r="D248" s="2">
        <f>SUM(E248:H248)</f>
        <v>90348.5</v>
      </c>
      <c r="E248" s="2"/>
      <c r="F248" s="18">
        <v>90348.5</v>
      </c>
      <c r="G248" s="2"/>
      <c r="H248" s="2"/>
    </row>
    <row r="249" spans="1:8" ht="65.25" customHeight="1" x14ac:dyDescent="0.2">
      <c r="A249" s="9"/>
      <c r="B249" s="9"/>
      <c r="C249" s="3" t="s">
        <v>208</v>
      </c>
      <c r="D249" s="2">
        <f>SUM(E249:H249)</f>
        <v>82801.8</v>
      </c>
      <c r="E249" s="2"/>
      <c r="F249" s="18">
        <v>82801.8</v>
      </c>
      <c r="G249" s="2"/>
      <c r="H249" s="2"/>
    </row>
    <row r="250" spans="1:8" ht="27" customHeight="1" x14ac:dyDescent="0.2">
      <c r="A250" s="9"/>
      <c r="B250" s="9"/>
      <c r="C250" s="20"/>
      <c r="D250" s="42"/>
      <c r="E250" s="2"/>
      <c r="F250" s="2"/>
      <c r="G250" s="2"/>
      <c r="H250" s="2"/>
    </row>
    <row r="251" spans="1:8" s="22" customFormat="1" ht="34.5" customHeight="1" x14ac:dyDescent="0.2">
      <c r="A251" s="9"/>
      <c r="B251" s="34"/>
      <c r="C251" s="34" t="s">
        <v>27</v>
      </c>
      <c r="D251" s="1">
        <f>SUM(E251:H251)</f>
        <v>2174265.1</v>
      </c>
      <c r="E251" s="1">
        <f>SUM(E253:E257)</f>
        <v>1696008.7</v>
      </c>
      <c r="F251" s="1">
        <f t="shared" ref="F251:H251" si="59">SUM(F253:F257)</f>
        <v>96556.2</v>
      </c>
      <c r="G251" s="1">
        <f t="shared" si="59"/>
        <v>22212</v>
      </c>
      <c r="H251" s="1">
        <f t="shared" si="59"/>
        <v>359488.2</v>
      </c>
    </row>
    <row r="252" spans="1:8" s="22" customFormat="1" ht="17.25" customHeight="1" x14ac:dyDescent="0.2">
      <c r="A252" s="9"/>
      <c r="B252" s="9"/>
      <c r="C252" s="9" t="s">
        <v>11</v>
      </c>
      <c r="D252" s="2"/>
      <c r="E252" s="2"/>
      <c r="F252" s="2"/>
      <c r="G252" s="2"/>
      <c r="H252" s="2"/>
    </row>
    <row r="253" spans="1:8" s="6" customFormat="1" ht="61.5" customHeight="1" x14ac:dyDescent="0.2">
      <c r="A253" s="4">
        <v>1138</v>
      </c>
      <c r="B253" s="4">
        <v>31001</v>
      </c>
      <c r="C253" s="5" t="s">
        <v>28</v>
      </c>
      <c r="D253" s="1">
        <f>SUM(E253:H253)</f>
        <v>259688.2</v>
      </c>
      <c r="E253" s="1">
        <v>0</v>
      </c>
      <c r="F253" s="1">
        <v>0</v>
      </c>
      <c r="G253" s="1">
        <v>0</v>
      </c>
      <c r="H253" s="1">
        <v>259688.2</v>
      </c>
    </row>
    <row r="254" spans="1:8" s="6" customFormat="1" ht="61.5" customHeight="1" x14ac:dyDescent="0.2">
      <c r="A254" s="4">
        <v>1138</v>
      </c>
      <c r="B254" s="4">
        <v>31002</v>
      </c>
      <c r="C254" s="5" t="s">
        <v>99</v>
      </c>
      <c r="D254" s="1">
        <f t="shared" ref="D254:D257" si="60">SUM(E254:H254)</f>
        <v>1799232.5999999999</v>
      </c>
      <c r="E254" s="1">
        <v>1628264.4</v>
      </c>
      <c r="F254" s="1">
        <v>96556.2</v>
      </c>
      <c r="G254" s="1">
        <v>22212</v>
      </c>
      <c r="H254" s="1">
        <v>52200</v>
      </c>
    </row>
    <row r="255" spans="1:8" s="6" customFormat="1" ht="39.75" customHeight="1" x14ac:dyDescent="0.2">
      <c r="A255" s="4">
        <v>1036</v>
      </c>
      <c r="B255" s="4">
        <v>31001</v>
      </c>
      <c r="C255" s="5" t="s">
        <v>214</v>
      </c>
      <c r="D255" s="1">
        <f t="shared" si="60"/>
        <v>45000</v>
      </c>
      <c r="E255" s="1"/>
      <c r="F255" s="1"/>
      <c r="G255" s="1"/>
      <c r="H255" s="1">
        <v>45000</v>
      </c>
    </row>
    <row r="256" spans="1:8" s="6" customFormat="1" ht="49.5" customHeight="1" x14ac:dyDescent="0.2">
      <c r="A256" s="4">
        <v>1036</v>
      </c>
      <c r="B256" s="4">
        <v>31002</v>
      </c>
      <c r="C256" s="5" t="s">
        <v>215</v>
      </c>
      <c r="D256" s="1">
        <f t="shared" si="60"/>
        <v>2600</v>
      </c>
      <c r="E256" s="1"/>
      <c r="F256" s="1"/>
      <c r="G256" s="1"/>
      <c r="H256" s="1">
        <v>2600</v>
      </c>
    </row>
    <row r="257" spans="1:8" s="6" customFormat="1" ht="48" customHeight="1" x14ac:dyDescent="0.2">
      <c r="A257" s="4">
        <v>1036</v>
      </c>
      <c r="B257" s="4">
        <v>31004</v>
      </c>
      <c r="C257" s="5" t="s">
        <v>216</v>
      </c>
      <c r="D257" s="1">
        <f t="shared" si="60"/>
        <v>67744.3</v>
      </c>
      <c r="E257" s="1">
        <v>67744.3</v>
      </c>
      <c r="F257" s="1"/>
      <c r="G257" s="1"/>
      <c r="H257" s="1"/>
    </row>
    <row r="258" spans="1:8" s="6" customFormat="1" ht="33.75" customHeight="1" x14ac:dyDescent="0.2">
      <c r="A258" s="4"/>
      <c r="B258" s="4"/>
      <c r="C258" s="5"/>
      <c r="D258" s="1"/>
      <c r="E258" s="1"/>
      <c r="F258" s="1"/>
      <c r="G258" s="1"/>
      <c r="H258" s="1"/>
    </row>
    <row r="259" spans="1:8" s="22" customFormat="1" ht="48" customHeight="1" x14ac:dyDescent="0.2">
      <c r="A259" s="9"/>
      <c r="B259" s="34"/>
      <c r="C259" s="34" t="s">
        <v>29</v>
      </c>
      <c r="D259" s="1">
        <f>SUM(E259:H259)</f>
        <v>4485800</v>
      </c>
      <c r="E259" s="1">
        <f>SUM(E261:E261)</f>
        <v>1673423.2</v>
      </c>
      <c r="F259" s="1">
        <f t="shared" ref="F259:H259" si="61">SUM(F261:F261)</f>
        <v>0</v>
      </c>
      <c r="G259" s="1">
        <f t="shared" si="61"/>
        <v>30058.6</v>
      </c>
      <c r="H259" s="1">
        <f t="shared" si="61"/>
        <v>2782318.2</v>
      </c>
    </row>
    <row r="260" spans="1:8" s="22" customFormat="1" ht="25.5" customHeight="1" x14ac:dyDescent="0.2">
      <c r="A260" s="9"/>
      <c r="B260" s="9"/>
      <c r="C260" s="9" t="s">
        <v>11</v>
      </c>
      <c r="D260" s="2"/>
      <c r="E260" s="2"/>
      <c r="F260" s="2"/>
      <c r="G260" s="2"/>
      <c r="H260" s="2"/>
    </row>
    <row r="261" spans="1:8" s="6" customFormat="1" ht="53.25" customHeight="1" x14ac:dyDescent="0.2">
      <c r="A261" s="4">
        <v>1158</v>
      </c>
      <c r="B261" s="4">
        <v>31001</v>
      </c>
      <c r="C261" s="5" t="s">
        <v>100</v>
      </c>
      <c r="D261" s="1">
        <f>SUM(E261:H261)</f>
        <v>4485800</v>
      </c>
      <c r="E261" s="1">
        <v>1673423.2</v>
      </c>
      <c r="F261" s="1">
        <v>0</v>
      </c>
      <c r="G261" s="1">
        <v>30058.6</v>
      </c>
      <c r="H261" s="1">
        <v>2782318.2</v>
      </c>
    </row>
    <row r="262" spans="1:8" ht="17.25" customHeight="1" x14ac:dyDescent="0.2">
      <c r="A262" s="9"/>
      <c r="B262" s="9"/>
      <c r="C262" s="3"/>
      <c r="D262" s="2"/>
      <c r="E262" s="2"/>
      <c r="F262" s="2"/>
      <c r="G262" s="2"/>
      <c r="H262" s="2"/>
    </row>
    <row r="263" spans="1:8" s="22" customFormat="1" ht="42.75" customHeight="1" x14ac:dyDescent="0.2">
      <c r="A263" s="9"/>
      <c r="B263" s="34"/>
      <c r="C263" s="34" t="s">
        <v>56</v>
      </c>
      <c r="D263" s="43">
        <f>D265</f>
        <v>4325</v>
      </c>
      <c r="E263" s="43">
        <f>E265</f>
        <v>0</v>
      </c>
      <c r="F263" s="43">
        <f>F265</f>
        <v>0</v>
      </c>
      <c r="G263" s="43">
        <f>G265</f>
        <v>0</v>
      </c>
      <c r="H263" s="43">
        <f>H265</f>
        <v>4325</v>
      </c>
    </row>
    <row r="264" spans="1:8" s="22" customFormat="1" ht="17.25" customHeight="1" x14ac:dyDescent="0.2">
      <c r="A264" s="9"/>
      <c r="B264" s="9"/>
      <c r="C264" s="9" t="s">
        <v>11</v>
      </c>
      <c r="D264" s="11"/>
      <c r="E264" s="11"/>
      <c r="F264" s="11"/>
      <c r="G264" s="11"/>
      <c r="H264" s="11"/>
    </row>
    <row r="265" spans="1:8" s="6" customFormat="1" ht="56.25" customHeight="1" x14ac:dyDescent="0.2">
      <c r="A265" s="4">
        <v>1060</v>
      </c>
      <c r="B265" s="4">
        <v>31001</v>
      </c>
      <c r="C265" s="5" t="s">
        <v>88</v>
      </c>
      <c r="D265" s="8">
        <f t="shared" ref="D265" si="62">SUM(E265:H265)</f>
        <v>4325</v>
      </c>
      <c r="E265" s="8"/>
      <c r="F265" s="8"/>
      <c r="G265" s="8"/>
      <c r="H265" s="8">
        <v>4325</v>
      </c>
    </row>
    <row r="266" spans="1:8" s="6" customFormat="1" ht="17.25" customHeight="1" x14ac:dyDescent="0.2">
      <c r="A266" s="4"/>
      <c r="B266" s="4"/>
      <c r="C266" s="5"/>
      <c r="D266" s="8"/>
      <c r="E266" s="8"/>
      <c r="F266" s="8"/>
      <c r="G266" s="8"/>
      <c r="H266" s="8"/>
    </row>
    <row r="267" spans="1:8" s="22" customFormat="1" ht="42.75" customHeight="1" x14ac:dyDescent="0.2">
      <c r="A267" s="9"/>
      <c r="B267" s="34"/>
      <c r="C267" s="34" t="s">
        <v>86</v>
      </c>
      <c r="D267" s="43">
        <f>D269</f>
        <v>17000</v>
      </c>
      <c r="E267" s="43">
        <f>E269</f>
        <v>0</v>
      </c>
      <c r="F267" s="43">
        <f>F269</f>
        <v>0</v>
      </c>
      <c r="G267" s="43">
        <f>G269</f>
        <v>0</v>
      </c>
      <c r="H267" s="43">
        <f>H269</f>
        <v>17000</v>
      </c>
    </row>
    <row r="268" spans="1:8" s="22" customFormat="1" ht="17.25" customHeight="1" x14ac:dyDescent="0.2">
      <c r="A268" s="9"/>
      <c r="B268" s="9"/>
      <c r="C268" s="9" t="s">
        <v>11</v>
      </c>
      <c r="D268" s="11"/>
      <c r="E268" s="11"/>
      <c r="F268" s="11"/>
      <c r="G268" s="11"/>
      <c r="H268" s="11"/>
    </row>
    <row r="269" spans="1:8" s="6" customFormat="1" ht="69" x14ac:dyDescent="0.2">
      <c r="A269" s="4">
        <v>1181</v>
      </c>
      <c r="B269" s="4">
        <v>31001</v>
      </c>
      <c r="C269" s="5" t="s">
        <v>87</v>
      </c>
      <c r="D269" s="8">
        <f t="shared" ref="D269" si="63">SUM(E269:H269)</f>
        <v>17000</v>
      </c>
      <c r="E269" s="8"/>
      <c r="F269" s="8"/>
      <c r="G269" s="8"/>
      <c r="H269" s="8">
        <v>17000</v>
      </c>
    </row>
    <row r="270" spans="1:8" s="6" customFormat="1" x14ac:dyDescent="0.2">
      <c r="A270" s="4"/>
      <c r="B270" s="4"/>
      <c r="C270" s="5"/>
      <c r="D270" s="8"/>
      <c r="E270" s="8"/>
      <c r="F270" s="8"/>
      <c r="G270" s="8"/>
      <c r="H270" s="8"/>
    </row>
    <row r="271" spans="1:8" s="22" customFormat="1" ht="33" customHeight="1" x14ac:dyDescent="0.2">
      <c r="A271" s="9"/>
      <c r="B271" s="44"/>
      <c r="C271" s="44" t="s">
        <v>164</v>
      </c>
      <c r="D271" s="43">
        <f>SUM(E271:H271)</f>
        <v>128974.9</v>
      </c>
      <c r="E271" s="43">
        <f>E273</f>
        <v>0</v>
      </c>
      <c r="F271" s="43">
        <f>F273</f>
        <v>128974.9</v>
      </c>
      <c r="G271" s="43">
        <f>G273</f>
        <v>0</v>
      </c>
      <c r="H271" s="43">
        <f>H273</f>
        <v>0</v>
      </c>
    </row>
    <row r="272" spans="1:8" s="22" customFormat="1" ht="17.25" customHeight="1" x14ac:dyDescent="0.2">
      <c r="A272" s="9"/>
      <c r="B272" s="9"/>
      <c r="C272" s="9" t="s">
        <v>11</v>
      </c>
      <c r="D272" s="11"/>
      <c r="E272" s="11"/>
      <c r="F272" s="11"/>
      <c r="G272" s="11"/>
      <c r="H272" s="11"/>
    </row>
    <row r="273" spans="1:8" s="6" customFormat="1" ht="46.5" customHeight="1" x14ac:dyDescent="0.2">
      <c r="A273" s="4">
        <v>1180</v>
      </c>
      <c r="B273" s="4">
        <v>31004</v>
      </c>
      <c r="C273" s="5" t="s">
        <v>209</v>
      </c>
      <c r="D273" s="8">
        <f t="shared" ref="D273" si="64">SUM(E273:H273)</f>
        <v>128974.9</v>
      </c>
      <c r="E273" s="8"/>
      <c r="F273" s="8">
        <v>128974.9</v>
      </c>
      <c r="G273" s="8"/>
      <c r="H273" s="8"/>
    </row>
    <row r="274" spans="1:8" s="6" customFormat="1" ht="17.25" customHeight="1" x14ac:dyDescent="0.2">
      <c r="A274" s="4"/>
      <c r="B274" s="4"/>
      <c r="C274" s="5"/>
      <c r="D274" s="8"/>
      <c r="E274" s="8"/>
      <c r="F274" s="8"/>
      <c r="G274" s="8"/>
      <c r="H274" s="8"/>
    </row>
    <row r="275" spans="1:8" s="22" customFormat="1" ht="21.75" customHeight="1" x14ac:dyDescent="0.2">
      <c r="A275" s="9"/>
      <c r="B275" s="34"/>
      <c r="C275" s="34" t="s">
        <v>30</v>
      </c>
      <c r="D275" s="1">
        <f>SUM(E275:H275)</f>
        <v>996997.2</v>
      </c>
      <c r="E275" s="1">
        <f t="shared" ref="E275:F275" si="65">E277+E278+E283+E284</f>
        <v>420783.2</v>
      </c>
      <c r="F275" s="1">
        <f t="shared" si="65"/>
        <v>0</v>
      </c>
      <c r="G275" s="1">
        <f>G277+G278+G283+G284</f>
        <v>575059</v>
      </c>
      <c r="H275" s="1">
        <f>H277+H278+H283+H284</f>
        <v>1155</v>
      </c>
    </row>
    <row r="276" spans="1:8" s="22" customFormat="1" ht="20.25" customHeight="1" x14ac:dyDescent="0.2">
      <c r="A276" s="9"/>
      <c r="B276" s="9"/>
      <c r="C276" s="9" t="s">
        <v>11</v>
      </c>
      <c r="D276" s="2"/>
      <c r="E276" s="2"/>
      <c r="F276" s="2"/>
      <c r="G276" s="2"/>
      <c r="H276" s="2"/>
    </row>
    <row r="277" spans="1:8" s="6" customFormat="1" ht="53.25" customHeight="1" x14ac:dyDescent="0.2">
      <c r="A277" s="4">
        <v>1103</v>
      </c>
      <c r="B277" s="4">
        <v>11002</v>
      </c>
      <c r="C277" s="5" t="s">
        <v>31</v>
      </c>
      <c r="D277" s="1">
        <f>SUM(E277:H277)</f>
        <v>110375</v>
      </c>
      <c r="E277" s="1"/>
      <c r="F277" s="1"/>
      <c r="G277" s="45">
        <v>110375</v>
      </c>
      <c r="H277" s="1"/>
    </row>
    <row r="278" spans="1:8" s="6" customFormat="1" ht="61.5" customHeight="1" x14ac:dyDescent="0.2">
      <c r="A278" s="4">
        <v>1103</v>
      </c>
      <c r="B278" s="4">
        <v>11003</v>
      </c>
      <c r="C278" s="5" t="s">
        <v>32</v>
      </c>
      <c r="D278" s="1">
        <f>SUM(E278:H278)</f>
        <v>464684</v>
      </c>
      <c r="E278" s="46">
        <f t="shared" ref="E278:F278" si="66">SUM(E280:E282)</f>
        <v>0</v>
      </c>
      <c r="F278" s="46">
        <f t="shared" si="66"/>
        <v>0</v>
      </c>
      <c r="G278" s="46">
        <f>SUM(G280:G282)</f>
        <v>464684</v>
      </c>
      <c r="H278" s="46">
        <f>SUM(H280:H282)</f>
        <v>0</v>
      </c>
    </row>
    <row r="279" spans="1:8" s="6" customFormat="1" ht="24.75" customHeight="1" x14ac:dyDescent="0.2">
      <c r="A279" s="4"/>
      <c r="B279" s="4"/>
      <c r="C279" s="3" t="s">
        <v>11</v>
      </c>
      <c r="D279" s="1"/>
      <c r="E279" s="1"/>
      <c r="F279" s="1"/>
      <c r="G279" s="45"/>
      <c r="H279" s="1"/>
    </row>
    <row r="280" spans="1:8" s="6" customFormat="1" ht="120.75" customHeight="1" x14ac:dyDescent="0.2">
      <c r="A280" s="4"/>
      <c r="B280" s="4"/>
      <c r="C280" s="19" t="s">
        <v>211</v>
      </c>
      <c r="D280" s="2">
        <f>SUM(E280:H280)</f>
        <v>96350</v>
      </c>
      <c r="E280" s="2"/>
      <c r="F280" s="2"/>
      <c r="G280" s="45">
        <v>96350</v>
      </c>
      <c r="H280" s="1"/>
    </row>
    <row r="281" spans="1:8" s="6" customFormat="1" ht="109.5" customHeight="1" x14ac:dyDescent="0.2">
      <c r="A281" s="4"/>
      <c r="B281" s="4"/>
      <c r="C281" s="19" t="s">
        <v>212</v>
      </c>
      <c r="D281" s="2">
        <f t="shared" ref="D281:D282" si="67">SUM(E281:H281)</f>
        <v>181000</v>
      </c>
      <c r="E281" s="2"/>
      <c r="F281" s="2"/>
      <c r="G281" s="45">
        <v>181000</v>
      </c>
      <c r="H281" s="1"/>
    </row>
    <row r="282" spans="1:8" s="6" customFormat="1" ht="102" customHeight="1" x14ac:dyDescent="0.2">
      <c r="A282" s="4"/>
      <c r="B282" s="4"/>
      <c r="C282" s="19" t="s">
        <v>213</v>
      </c>
      <c r="D282" s="2">
        <f t="shared" si="67"/>
        <v>187334</v>
      </c>
      <c r="E282" s="2"/>
      <c r="F282" s="2"/>
      <c r="G282" s="45">
        <v>187334</v>
      </c>
      <c r="H282" s="1"/>
    </row>
    <row r="283" spans="1:8" s="6" customFormat="1" ht="61.5" customHeight="1" x14ac:dyDescent="0.2">
      <c r="A283" s="4">
        <v>1103</v>
      </c>
      <c r="B283" s="4">
        <v>21001</v>
      </c>
      <c r="C283" s="5" t="s">
        <v>210</v>
      </c>
      <c r="D283" s="1">
        <f>SUM(E283:H283)</f>
        <v>420783.2</v>
      </c>
      <c r="E283" s="1">
        <v>420783.2</v>
      </c>
      <c r="F283" s="1"/>
      <c r="G283" s="45"/>
      <c r="H283" s="1"/>
    </row>
    <row r="284" spans="1:8" s="6" customFormat="1" ht="72.75" customHeight="1" x14ac:dyDescent="0.2">
      <c r="A284" s="4">
        <v>1103</v>
      </c>
      <c r="B284" s="4">
        <v>31001</v>
      </c>
      <c r="C284" s="5" t="s">
        <v>54</v>
      </c>
      <c r="D284" s="1">
        <f>SUM(E284:H284)</f>
        <v>1155</v>
      </c>
      <c r="E284" s="1"/>
      <c r="F284" s="1"/>
      <c r="G284" s="45"/>
      <c r="H284" s="1">
        <v>1155</v>
      </c>
    </row>
    <row r="285" spans="1:8" s="6" customFormat="1" ht="17.25" customHeight="1" x14ac:dyDescent="0.2">
      <c r="A285" s="4"/>
      <c r="B285" s="4"/>
      <c r="C285" s="5"/>
      <c r="D285" s="1"/>
      <c r="E285" s="1"/>
      <c r="F285" s="1"/>
      <c r="G285" s="45"/>
      <c r="H285" s="1"/>
    </row>
    <row r="286" spans="1:8" s="22" customFormat="1" ht="42.75" customHeight="1" x14ac:dyDescent="0.2">
      <c r="A286" s="9"/>
      <c r="B286" s="44"/>
      <c r="C286" s="44" t="s">
        <v>55</v>
      </c>
      <c r="D286" s="43">
        <f>D288</f>
        <v>16000</v>
      </c>
      <c r="E286" s="43">
        <f>E288</f>
        <v>0</v>
      </c>
      <c r="F286" s="43">
        <f>F288</f>
        <v>0</v>
      </c>
      <c r="G286" s="43">
        <f>G288</f>
        <v>0</v>
      </c>
      <c r="H286" s="43">
        <f>H288</f>
        <v>16000</v>
      </c>
    </row>
    <row r="287" spans="1:8" s="22" customFormat="1" ht="17.25" customHeight="1" x14ac:dyDescent="0.2">
      <c r="A287" s="9"/>
      <c r="B287" s="9"/>
      <c r="C287" s="9" t="s">
        <v>11</v>
      </c>
      <c r="D287" s="11"/>
      <c r="E287" s="11"/>
      <c r="F287" s="11"/>
      <c r="G287" s="11"/>
      <c r="H287" s="11"/>
    </row>
    <row r="288" spans="1:8" s="6" customFormat="1" ht="56.25" customHeight="1" x14ac:dyDescent="0.2">
      <c r="A288" s="4">
        <v>1203</v>
      </c>
      <c r="B288" s="4">
        <v>31001</v>
      </c>
      <c r="C288" s="5" t="s">
        <v>89</v>
      </c>
      <c r="D288" s="8">
        <f t="shared" ref="D288" si="68">SUM(E288:H288)</f>
        <v>16000</v>
      </c>
      <c r="E288" s="8"/>
      <c r="F288" s="8"/>
      <c r="G288" s="8"/>
      <c r="H288" s="8">
        <v>16000</v>
      </c>
    </row>
    <row r="289" spans="1:8" ht="17.25" customHeight="1" x14ac:dyDescent="0.2">
      <c r="A289" s="9"/>
      <c r="B289" s="9"/>
      <c r="C289" s="3"/>
      <c r="D289" s="11"/>
      <c r="E289" s="11"/>
      <c r="F289" s="11"/>
      <c r="G289" s="11"/>
      <c r="H289" s="11"/>
    </row>
    <row r="290" spans="1:8" s="22" customFormat="1" ht="21" customHeight="1" x14ac:dyDescent="0.2">
      <c r="A290" s="9"/>
      <c r="B290" s="34"/>
      <c r="C290" s="34" t="s">
        <v>90</v>
      </c>
      <c r="D290" s="1">
        <f>D292</f>
        <v>1500</v>
      </c>
      <c r="E290" s="1">
        <f>E292</f>
        <v>0</v>
      </c>
      <c r="F290" s="1">
        <f>F292</f>
        <v>0</v>
      </c>
      <c r="G290" s="1">
        <f>G292</f>
        <v>0</v>
      </c>
      <c r="H290" s="1">
        <f>H292</f>
        <v>1500</v>
      </c>
    </row>
    <row r="291" spans="1:8" s="22" customFormat="1" ht="17.25" customHeight="1" x14ac:dyDescent="0.2">
      <c r="A291" s="9"/>
      <c r="B291" s="9"/>
      <c r="C291" s="9" t="s">
        <v>11</v>
      </c>
      <c r="D291" s="2"/>
      <c r="E291" s="2"/>
      <c r="F291" s="2"/>
      <c r="G291" s="2"/>
      <c r="H291" s="2"/>
    </row>
    <row r="292" spans="1:8" s="6" customFormat="1" ht="40.5" customHeight="1" x14ac:dyDescent="0.2">
      <c r="A292" s="4">
        <v>1030</v>
      </c>
      <c r="B292" s="4">
        <v>31001</v>
      </c>
      <c r="C292" s="5" t="s">
        <v>91</v>
      </c>
      <c r="D292" s="1">
        <f t="shared" ref="D292" si="69">SUM(E292:H292)</f>
        <v>1500</v>
      </c>
      <c r="E292" s="1"/>
      <c r="F292" s="1"/>
      <c r="G292" s="1"/>
      <c r="H292" s="1">
        <v>1500</v>
      </c>
    </row>
    <row r="293" spans="1:8" ht="17.25" customHeight="1" x14ac:dyDescent="0.2">
      <c r="A293" s="9"/>
      <c r="B293" s="9"/>
      <c r="C293" s="3"/>
      <c r="D293" s="2"/>
      <c r="E293" s="2"/>
      <c r="F293" s="2"/>
      <c r="G293" s="2"/>
      <c r="H293" s="2"/>
    </row>
    <row r="294" spans="1:8" s="22" customFormat="1" ht="21" customHeight="1" x14ac:dyDescent="0.2">
      <c r="A294" s="9"/>
      <c r="B294" s="34"/>
      <c r="C294" s="34" t="s">
        <v>92</v>
      </c>
      <c r="D294" s="1">
        <f>D296</f>
        <v>3000</v>
      </c>
      <c r="E294" s="1">
        <f>E296</f>
        <v>0</v>
      </c>
      <c r="F294" s="1">
        <f>F296</f>
        <v>0</v>
      </c>
      <c r="G294" s="1">
        <f>G296</f>
        <v>0</v>
      </c>
      <c r="H294" s="1">
        <f>H296</f>
        <v>3000</v>
      </c>
    </row>
    <row r="295" spans="1:8" s="22" customFormat="1" ht="17.25" customHeight="1" x14ac:dyDescent="0.2">
      <c r="A295" s="9"/>
      <c r="B295" s="9"/>
      <c r="C295" s="9" t="s">
        <v>11</v>
      </c>
      <c r="D295" s="2"/>
      <c r="E295" s="2"/>
      <c r="F295" s="2"/>
      <c r="G295" s="2"/>
      <c r="H295" s="2"/>
    </row>
    <row r="296" spans="1:8" s="6" customFormat="1" ht="49.5" customHeight="1" x14ac:dyDescent="0.2">
      <c r="A296" s="4">
        <v>1047</v>
      </c>
      <c r="B296" s="4">
        <v>31001</v>
      </c>
      <c r="C296" s="5" t="s">
        <v>93</v>
      </c>
      <c r="D296" s="1">
        <f t="shared" ref="D296" si="70">SUM(E296:H296)</f>
        <v>3000</v>
      </c>
      <c r="E296" s="1"/>
      <c r="F296" s="1"/>
      <c r="G296" s="1"/>
      <c r="H296" s="1">
        <v>3000</v>
      </c>
    </row>
  </sheetData>
  <customSheetViews>
    <customSheetView guid="{6569EC42-5602-4591-A3B0-34B671BBD561}" showPageBreaks="1" printArea="1" topLeftCell="A120">
      <selection activeCell="I70" sqref="I70"/>
      <pageMargins left="0.2" right="0.17" top="0.28999999999999998" bottom="0.36" header="0.17" footer="0.17"/>
      <printOptions horizontalCentered="1"/>
      <pageSetup paperSize="9" scale="90" orientation="landscape" horizontalDpi="96" verticalDpi="96" r:id="rId1"/>
    </customSheetView>
    <customSheetView guid="{A9A0FFC7-BD84-451E-8B82-5ED9E3DE4DD1}" showPageBreaks="1" printArea="1">
      <pane xSplit="4" ySplit="7" topLeftCell="E80" activePane="bottomRight" state="frozen"/>
      <selection pane="bottomRight" activeCell="K82" sqref="K82"/>
      <pageMargins left="0.2" right="0.17" top="0.28999999999999998" bottom="0.36" header="0.17" footer="0.17"/>
      <printOptions horizontalCentered="1"/>
      <pageSetup paperSize="9" scale="90" orientation="landscape" horizontalDpi="96" verticalDpi="96" r:id="rId2"/>
    </customSheetView>
    <customSheetView guid="{C1CA0EED-2C54-4470-BEA3-7FC59665EB35}" showPageBreaks="1" printArea="1">
      <selection activeCell="J41" sqref="J41"/>
      <pageMargins left="0.2" right="0.17" top="0.28999999999999998" bottom="0.36" header="0.17" footer="0.17"/>
      <printOptions horizontalCentered="1"/>
      <pageSetup paperSize="9" scale="90" orientation="landscape" horizontalDpi="96" verticalDpi="96" r:id="rId3"/>
    </customSheetView>
    <customSheetView guid="{8A68503D-EAEE-49D7-B957-F867E305B493}" showPageBreaks="1" printArea="1">
      <selection activeCell="D17" sqref="D17:H1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4"/>
      <headerFooter>
        <oddFooter>&amp;C&amp;P</oddFooter>
      </headerFooter>
    </customSheetView>
    <customSheetView guid="{E7299FF9-9BFD-4228-A75B-920C4DDCA7D1}" showPageBreaks="1" topLeftCell="A117">
      <selection activeCell="J127" sqref="J12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5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6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7"/>
      <headerFooter>
        <oddFooter>&amp;C&amp;P</oddFooter>
      </headerFooter>
    </customSheetView>
    <customSheetView guid="{875896BD-0E37-4BE3-AF12-5FB65F57808F}" showPageBreaks="1" printArea="1">
      <selection activeCell="A3" sqref="A3:H3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8"/>
      <headerFooter>
        <oddFooter>&amp;C&amp;P</oddFooter>
      </headerFooter>
    </customSheetView>
    <customSheetView guid="{9871F7C6-683D-4315-B91C-FF1886177AB4}" showPageBreaks="1" topLeftCell="A38">
      <selection activeCell="B1" sqref="A1:H242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9"/>
    </customSheetView>
    <customSheetView guid="{1E196B97-C3EA-4B2F-8DA4-0D00A0E8FDF0}" printArea="1" topLeftCell="A109">
      <selection activeCell="L91" sqref="L91"/>
      <pageMargins left="0.2" right="0.17" top="0.28999999999999998" bottom="0.36" header="0.17" footer="0.17"/>
      <printOptions horizontalCentered="1"/>
      <pageSetup paperSize="9" scale="90" orientation="landscape" horizontalDpi="96" verticalDpi="96" r:id="rId10"/>
    </customSheetView>
    <customSheetView guid="{7B743627-E41D-470B-A1E2-E178855C2124}" printArea="1" topLeftCell="A7">
      <selection activeCell="L16" sqref="L16"/>
      <pageMargins left="0.2" right="0.17" top="0.28999999999999998" bottom="0.36" header="0.17" footer="0.17"/>
      <printOptions horizontalCentered="1"/>
      <pageSetup paperSize="9" scale="90" orientation="landscape" horizontalDpi="96" verticalDpi="96" r:id="rId11"/>
    </customSheetView>
    <customSheetView guid="{E0B44A5D-DF3C-4DF5-967F-EFE35FE263DD}" showPageBreaks="1" printArea="1" topLeftCell="A165">
      <selection activeCell="C171" sqref="C171"/>
      <pageMargins left="0.2" right="0.17" top="0.28999999999999998" bottom="0.36" header="0.17" footer="0.17"/>
      <printOptions horizontalCentered="1"/>
      <pageSetup paperSize="9" scale="90" orientation="landscape" horizontalDpi="96" verticalDpi="96" r:id="rId12"/>
    </customSheetView>
  </customSheetViews>
  <mergeCells count="8">
    <mergeCell ref="A2:H2"/>
    <mergeCell ref="A3:H3"/>
    <mergeCell ref="A4:H4"/>
    <mergeCell ref="G5:H5"/>
    <mergeCell ref="A6:B6"/>
    <mergeCell ref="C6:C7"/>
    <mergeCell ref="D6:D7"/>
    <mergeCell ref="E6:H6"/>
  </mergeCells>
  <printOptions horizontalCentered="1"/>
  <pageMargins left="0.2" right="0.17" top="0.28999999999999998" bottom="0.36" header="0.17" footer="0.17"/>
  <pageSetup paperSize="9" scale="76" firstPageNumber="236" orientation="landscape" useFirstPageNumber="1" horizontalDpi="96" verticalDpi="96" r:id="rId13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կապիտալ</vt:lpstr>
      <vt:lpstr>կապիտալ!Print_Area</vt:lpstr>
      <vt:lpstr>կապիտալ!Print_Titles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Marine Gochumyan</cp:lastModifiedBy>
  <cp:lastPrinted>2021-12-10T09:13:03Z</cp:lastPrinted>
  <dcterms:created xsi:type="dcterms:W3CDTF">2019-07-04T05:37:23Z</dcterms:created>
  <dcterms:modified xsi:type="dcterms:W3CDTF">2021-12-10T09:13:13Z</dcterms:modified>
</cp:coreProperties>
</file>